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FCE"/>
  <workbookPr date1904="1"/>
  <bookViews>
    <workbookView xWindow="65516" yWindow="65516" windowWidth="46360" windowHeight="26700" tabRatio="500" activeTab="0"/>
  </bookViews>
  <sheets>
    <sheet name="60m-15' Bimix" sheetId="1" r:id="rId1"/>
    <sheet name="100m-15' Trimix" sheetId="2" r:id="rId2"/>
  </sheets>
  <definedNames>
    <definedName name="_xlnm._FilterDatabase" localSheetId="1" hidden="1">'100m-15'' Trimix'!$A$12:$AM$46</definedName>
    <definedName name="_xlnm._FilterDatabase" localSheetId="0" hidden="1">'60m-15'' Bimix'!$A$10:$W$44</definedName>
  </definedNames>
  <calcPr fullCalcOnLoad="1"/>
</workbook>
</file>

<file path=xl/sharedStrings.xml><?xml version="1.0" encoding="utf-8"?>
<sst xmlns="http://schemas.openxmlformats.org/spreadsheetml/2006/main" count="264" uniqueCount="96">
  <si>
    <t>RGBM</t>
  </si>
  <si>
    <t>Durée des paliers</t>
  </si>
  <si>
    <t>Air</t>
  </si>
  <si>
    <t>Nitrox</t>
  </si>
  <si>
    <t>Consommation</t>
  </si>
  <si>
    <t>Fond</t>
  </si>
  <si>
    <t>Déco</t>
  </si>
  <si>
    <t>Total</t>
  </si>
  <si>
    <t>OSTC</t>
  </si>
  <si>
    <t>HP PLANNER</t>
  </si>
  <si>
    <t>MV-PLAN</t>
  </si>
  <si>
    <t>SUUNTO</t>
  </si>
  <si>
    <t>Réglages de base du simulateur</t>
  </si>
  <si>
    <t>VPM-B</t>
  </si>
  <si>
    <t>Ordinateur</t>
  </si>
  <si>
    <t>Bülhmann de base ?</t>
  </si>
  <si>
    <t>Concat</t>
  </si>
  <si>
    <t>20l/mn</t>
  </si>
  <si>
    <t>15l/mn</t>
  </si>
  <si>
    <t>SAT / GF Low</t>
  </si>
  <si>
    <t>DESAT / GF High</t>
  </si>
  <si>
    <t>DTR</t>
  </si>
  <si>
    <t>Bülhmann de base</t>
  </si>
  <si>
    <t>Commentaires</t>
  </si>
  <si>
    <t>Réglages du Low au maxi autorisé</t>
  </si>
  <si>
    <t>Salinité</t>
  </si>
  <si>
    <t>Profondeur paliers</t>
  </si>
  <si>
    <t>m/mn</t>
  </si>
  <si>
    <t>Durée fond</t>
  </si>
  <si>
    <t>minutes</t>
  </si>
  <si>
    <t>mètres</t>
  </si>
  <si>
    <t>Algorithme</t>
  </si>
  <si>
    <t>Gaz</t>
  </si>
  <si>
    <t>Air</t>
  </si>
  <si>
    <t>1,6</t>
  </si>
  <si>
    <t>bars</t>
  </si>
  <si>
    <t>Nitrox</t>
  </si>
  <si>
    <t>Profondeur fond</t>
  </si>
  <si>
    <t>Dernier palier</t>
  </si>
  <si>
    <t>PPO2 palier</t>
  </si>
  <si>
    <t>Vitesse remontée</t>
  </si>
  <si>
    <t>Pression OSTC</t>
  </si>
  <si>
    <t>GAP</t>
  </si>
  <si>
    <t>BUHLMANN GF</t>
  </si>
  <si>
    <t>BUHLMANN</t>
  </si>
  <si>
    <t>GAP</t>
  </si>
  <si>
    <t>GAP</t>
  </si>
  <si>
    <t>HP PLANNER</t>
  </si>
  <si>
    <t>MV-PLAN</t>
  </si>
  <si>
    <t>Maximum possible pour les GF sur MVPLAN</t>
  </si>
  <si>
    <t>35m</t>
  </si>
  <si>
    <t>30m</t>
  </si>
  <si>
    <t>27m</t>
  </si>
  <si>
    <t>24m</t>
  </si>
  <si>
    <t>21m</t>
  </si>
  <si>
    <t>18m</t>
  </si>
  <si>
    <t>15m</t>
  </si>
  <si>
    <t>12m</t>
  </si>
  <si>
    <t>9m</t>
  </si>
  <si>
    <t>6m</t>
  </si>
  <si>
    <t>5m</t>
  </si>
  <si>
    <t>10/65</t>
  </si>
  <si>
    <t>23/50</t>
  </si>
  <si>
    <t>N50</t>
  </si>
  <si>
    <t>O2</t>
  </si>
  <si>
    <t>100m</t>
  </si>
  <si>
    <t>50m</t>
  </si>
  <si>
    <t>20m</t>
  </si>
  <si>
    <t>PPO2</t>
  </si>
  <si>
    <t>PPN2</t>
  </si>
  <si>
    <t>25m</t>
  </si>
  <si>
    <t>4m</t>
  </si>
  <si>
    <t>33m</t>
  </si>
  <si>
    <t>36m</t>
  </si>
  <si>
    <t>39m</t>
  </si>
  <si>
    <t>42m</t>
  </si>
  <si>
    <t>45m</t>
  </si>
  <si>
    <t>48m</t>
  </si>
  <si>
    <t>51m</t>
  </si>
  <si>
    <t>54m</t>
  </si>
  <si>
    <t>57m</t>
  </si>
  <si>
    <t>Paliers</t>
  </si>
  <si>
    <t>Pression ATM</t>
  </si>
  <si>
    <t>60m</t>
  </si>
  <si>
    <t>63m</t>
  </si>
  <si>
    <t>66m</t>
  </si>
  <si>
    <t>69m</t>
  </si>
  <si>
    <t>72m</t>
  </si>
  <si>
    <t>75m</t>
  </si>
  <si>
    <t>78m</t>
  </si>
  <si>
    <t>+1</t>
  </si>
  <si>
    <t>11m</t>
  </si>
  <si>
    <t>END</t>
  </si>
  <si>
    <t>BUHLMANN GF</t>
  </si>
  <si>
    <t>VPM-B</t>
  </si>
  <si>
    <t>CNS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</si>
</sst>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0.000"/>
    <numFmt numFmtId="179" formatCode="General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12" borderId="3" applyNumberFormat="0" applyFont="0" applyAlignment="0" applyProtection="0"/>
    <xf numFmtId="0" fontId="18" fillId="3" borderId="1" applyNumberFormat="0" applyAlignment="0" applyProtection="0"/>
    <xf numFmtId="0" fontId="19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0" xfId="52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3" fontId="0" fillId="0" borderId="10" xfId="0" applyNumberFormat="1" applyBorder="1" applyAlignment="1" quotePrefix="1">
      <alignment horizontal="center" vertical="center"/>
    </xf>
    <xf numFmtId="9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17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7" fillId="0" borderId="14" xfId="49" applyFont="1" applyBorder="1" applyAlignment="1">
      <alignment horizontal="center" vertical="center"/>
    </xf>
    <xf numFmtId="9" fontId="0" fillId="0" borderId="0" xfId="52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44" fontId="7" fillId="0" borderId="16" xfId="49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9" fontId="1" fillId="0" borderId="17" xfId="52" applyFont="1" applyBorder="1" applyAlignment="1">
      <alignment horizontal="center" vertical="center"/>
    </xf>
    <xf numFmtId="9" fontId="1" fillId="0" borderId="12" xfId="52" applyFont="1" applyBorder="1" applyAlignment="1">
      <alignment horizontal="center" vertical="center"/>
    </xf>
    <xf numFmtId="9" fontId="1" fillId="0" borderId="10" xfId="52" applyFont="1" applyFill="1" applyBorder="1" applyAlignment="1">
      <alignment horizontal="center" vertical="center"/>
    </xf>
    <xf numFmtId="9" fontId="1" fillId="0" borderId="10" xfId="52" applyFont="1" applyBorder="1" applyAlignment="1">
      <alignment horizontal="center" vertical="center"/>
    </xf>
    <xf numFmtId="9" fontId="1" fillId="0" borderId="10" xfId="5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4" fontId="0" fillId="0" borderId="11" xfId="49" applyFont="1" applyBorder="1" applyAlignment="1">
      <alignment horizontal="center" vertical="center"/>
    </xf>
    <xf numFmtId="44" fontId="0" fillId="0" borderId="18" xfId="49" applyFont="1" applyBorder="1" applyAlignment="1">
      <alignment horizontal="center" vertical="center"/>
    </xf>
    <xf numFmtId="44" fontId="0" fillId="0" borderId="15" xfId="49" applyFont="1" applyBorder="1" applyAlignment="1">
      <alignment horizontal="center" vertical="center"/>
    </xf>
    <xf numFmtId="44" fontId="7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575"/>
          <c:w val="0.98275"/>
          <c:h val="0.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'60m-15'' Bimix'!$F$10</c:f>
              <c:strCache>
                <c:ptCount val="1"/>
                <c:pt idx="0">
                  <c:v>35m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Bimix'!$F$11:$F$44</c:f>
              <c:numCache/>
            </c:numRef>
          </c:val>
        </c:ser>
        <c:ser>
          <c:idx val="1"/>
          <c:order val="1"/>
          <c:tx>
            <c:strRef>
              <c:f>'60m-15'' Bimix'!$G$10</c:f>
              <c:strCache>
                <c:ptCount val="1"/>
                <c:pt idx="0">
                  <c:v>30m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Bimix'!$G$11:$G$44</c:f>
              <c:numCache/>
            </c:numRef>
          </c:val>
        </c:ser>
        <c:ser>
          <c:idx val="2"/>
          <c:order val="2"/>
          <c:tx>
            <c:strRef>
              <c:f>'60m-15'' Bimix'!$H$10</c:f>
              <c:strCache>
                <c:ptCount val="1"/>
                <c:pt idx="0">
                  <c:v>27m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Bimix'!$H$11:$H$44</c:f>
              <c:numCache/>
            </c:numRef>
          </c:val>
        </c:ser>
        <c:ser>
          <c:idx val="3"/>
          <c:order val="3"/>
          <c:tx>
            <c:strRef>
              <c:f>'60m-15'' Bimix'!$I$10</c:f>
              <c:strCache>
                <c:ptCount val="1"/>
                <c:pt idx="0">
                  <c:v>24m</c:v>
                </c:pt>
              </c:strCache>
            </c:strRef>
          </c:tx>
          <c:spPr>
            <a:solidFill>
              <a:srgbClr val="008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Bimix'!$I$11:$I$44</c:f>
              <c:numCache/>
            </c:numRef>
          </c:val>
        </c:ser>
        <c:ser>
          <c:idx val="4"/>
          <c:order val="4"/>
          <c:tx>
            <c:strRef>
              <c:f>'60m-15'' Bimix'!$J$10</c:f>
              <c:strCache>
                <c:ptCount val="1"/>
                <c:pt idx="0">
                  <c:v>21m</c:v>
                </c:pt>
              </c:strCache>
            </c:strRef>
          </c:tx>
          <c:spPr>
            <a:solidFill>
              <a:srgbClr val="67A7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Bimix'!$J$11:$J$44</c:f>
              <c:numCache/>
            </c:numRef>
          </c:val>
        </c:ser>
        <c:ser>
          <c:idx val="5"/>
          <c:order val="5"/>
          <c:tx>
            <c:strRef>
              <c:f>'60m-15'' Bimix'!$K$10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Bimix'!$K$11:$K$44</c:f>
              <c:numCache/>
            </c:numRef>
          </c:val>
        </c:ser>
        <c:ser>
          <c:idx val="6"/>
          <c:order val="6"/>
          <c:tx>
            <c:strRef>
              <c:f>'60m-15'' Bimix'!$L$10</c:f>
              <c:strCache>
                <c:ptCount val="1"/>
                <c:pt idx="0">
                  <c:v>15m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Bimix'!$L$11:$L$44</c:f>
              <c:numCache/>
            </c:numRef>
          </c:val>
        </c:ser>
        <c:ser>
          <c:idx val="7"/>
          <c:order val="7"/>
          <c:tx>
            <c:strRef>
              <c:f>'60m-15'' Bimix'!$M$10</c:f>
              <c:strCache>
                <c:ptCount val="1"/>
                <c:pt idx="0">
                  <c:v>12m</c:v>
                </c:pt>
              </c:strCache>
            </c:strRef>
          </c:tx>
          <c:spPr>
            <a:solidFill>
              <a:srgbClr val="66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Bimix'!$M$11:$M$44</c:f>
              <c:numCache/>
            </c:numRef>
          </c:val>
        </c:ser>
        <c:ser>
          <c:idx val="8"/>
          <c:order val="8"/>
          <c:tx>
            <c:strRef>
              <c:f>'60m-15'' Bimix'!$N$10</c:f>
              <c:strCache>
                <c:ptCount val="1"/>
                <c:pt idx="0">
                  <c:v>9m</c:v>
                </c:pt>
              </c:strCache>
            </c:strRef>
          </c:tx>
          <c:spPr>
            <a:solidFill>
              <a:srgbClr val="00804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Bimix'!$N$11:$N$44</c:f>
              <c:numCache/>
            </c:numRef>
          </c:val>
        </c:ser>
        <c:ser>
          <c:idx val="9"/>
          <c:order val="9"/>
          <c:tx>
            <c:strRef>
              <c:f>'60m-15'' Bimix'!$O$10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Bimix'!$O$11:$O$44</c:f>
              <c:numCache/>
            </c:numRef>
          </c:val>
        </c:ser>
        <c:ser>
          <c:idx val="10"/>
          <c:order val="10"/>
          <c:tx>
            <c:strRef>
              <c:f>'60m-15'' Bimix'!$P$10</c:f>
              <c:strCache>
                <c:ptCount val="1"/>
                <c:pt idx="0">
                  <c:v>5m</c:v>
                </c:pt>
              </c:strCache>
            </c:strRef>
          </c:tx>
          <c:spPr>
            <a:solidFill>
              <a:srgbClr val="95FF5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'60m-15'' Bimix'!$E$11:$E$44</c:f>
              <c:strCache/>
            </c:strRef>
          </c:cat>
          <c:val>
            <c:numRef>
              <c:f>'60m-15'' Bimix'!$P$11:$P$44</c:f>
              <c:numCache/>
            </c:numRef>
          </c:val>
        </c:ser>
        <c:overlap val="10"/>
        <c:gapWidth val="10"/>
        <c:axId val="39691009"/>
        <c:axId val="21674762"/>
      </c:barChart>
      <c:catAx>
        <c:axId val="3969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Algorithme et profondeur des paliers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0"/>
        <c:auto val="1"/>
        <c:lblOffset val="100"/>
        <c:tickLblSkip val="1"/>
        <c:noMultiLvlLbl val="0"/>
      </c:catAx>
      <c:valAx>
        <c:axId val="216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Dur?e des paliers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969100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9075"/>
          <c:y val="0.00375"/>
          <c:w val="0.283"/>
          <c:h val="0.0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125"/>
          <c:w val="0.9935"/>
          <c:h val="0.91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'100m-15'' Trimix'!$F$12</c:f>
              <c:strCache>
                <c:ptCount val="1"/>
                <c:pt idx="0">
                  <c:v>78m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Trimix'!$F$13:$F$46</c:f>
              <c:numCache/>
            </c:numRef>
          </c:val>
        </c:ser>
        <c:ser>
          <c:idx val="1"/>
          <c:order val="1"/>
          <c:tx>
            <c:strRef>
              <c:f>'100m-15'' Trimix'!$G$12</c:f>
              <c:strCache>
                <c:ptCount val="1"/>
                <c:pt idx="0">
                  <c:v>75m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Trimix'!$G$13:$G$46</c:f>
              <c:numCache/>
            </c:numRef>
          </c:val>
        </c:ser>
        <c:ser>
          <c:idx val="2"/>
          <c:order val="2"/>
          <c:tx>
            <c:strRef>
              <c:f>'100m-15'' Trimix'!$H$12</c:f>
              <c:strCache>
                <c:ptCount val="1"/>
                <c:pt idx="0">
                  <c:v>72m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Trimix'!$H$13:$H$46</c:f>
              <c:numCache/>
            </c:numRef>
          </c:val>
        </c:ser>
        <c:ser>
          <c:idx val="3"/>
          <c:order val="3"/>
          <c:tx>
            <c:strRef>
              <c:f>'100m-15'' Trimix'!$I$12</c:f>
              <c:strCache>
                <c:ptCount val="1"/>
                <c:pt idx="0">
                  <c:v>69m</c:v>
                </c:pt>
              </c:strCache>
            </c:strRef>
          </c:tx>
          <c:spPr>
            <a:solidFill>
              <a:srgbClr val="008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Trimix'!$I$13:$I$46</c:f>
              <c:numCache/>
            </c:numRef>
          </c:val>
        </c:ser>
        <c:ser>
          <c:idx val="4"/>
          <c:order val="4"/>
          <c:tx>
            <c:strRef>
              <c:f>'100m-15'' Trimix'!$J$12</c:f>
              <c:strCache>
                <c:ptCount val="1"/>
                <c:pt idx="0">
                  <c:v>66m</c:v>
                </c:pt>
              </c:strCache>
            </c:strRef>
          </c:tx>
          <c:spPr>
            <a:solidFill>
              <a:srgbClr val="67A7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Trimix'!$J$13:$J$46</c:f>
              <c:numCache/>
            </c:numRef>
          </c:val>
        </c:ser>
        <c:ser>
          <c:idx val="5"/>
          <c:order val="5"/>
          <c:tx>
            <c:strRef>
              <c:f>'100m-15'' Trimix'!$K$12</c:f>
              <c:strCache>
                <c:ptCount val="1"/>
                <c:pt idx="0">
                  <c:v>63m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Trimix'!$K$13:$K$46</c:f>
              <c:numCache/>
            </c:numRef>
          </c:val>
        </c:ser>
        <c:ser>
          <c:idx val="6"/>
          <c:order val="6"/>
          <c:tx>
            <c:strRef>
              <c:f>'100m-15'' Trimix'!$L$12</c:f>
              <c:strCache>
                <c:ptCount val="1"/>
                <c:pt idx="0">
                  <c:v>60m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Trimix'!$L$13:$L$46</c:f>
              <c:numCache/>
            </c:numRef>
          </c:val>
        </c:ser>
        <c:ser>
          <c:idx val="7"/>
          <c:order val="7"/>
          <c:tx>
            <c:strRef>
              <c:f>'100m-15'' Trimix'!$M$12</c:f>
              <c:strCache>
                <c:ptCount val="1"/>
                <c:pt idx="0">
                  <c:v>57m</c:v>
                </c:pt>
              </c:strCache>
            </c:strRef>
          </c:tx>
          <c:spPr>
            <a:solidFill>
              <a:srgbClr val="66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Trimix'!$M$13:$M$46</c:f>
              <c:numCache/>
            </c:numRef>
          </c:val>
        </c:ser>
        <c:ser>
          <c:idx val="8"/>
          <c:order val="8"/>
          <c:tx>
            <c:strRef>
              <c:f>'100m-15'' Trimix'!$N$12</c:f>
              <c:strCache>
                <c:ptCount val="1"/>
                <c:pt idx="0">
                  <c:v>54m</c:v>
                </c:pt>
              </c:strCache>
            </c:strRef>
          </c:tx>
          <c:spPr>
            <a:solidFill>
              <a:srgbClr val="00804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Trimix'!$N$13:$N$46</c:f>
              <c:numCache/>
            </c:numRef>
          </c:val>
        </c:ser>
        <c:ser>
          <c:idx val="9"/>
          <c:order val="9"/>
          <c:tx>
            <c:strRef>
              <c:f>'100m-15'' Trimix'!$O$12</c:f>
              <c:strCache>
                <c:ptCount val="1"/>
                <c:pt idx="0">
                  <c:v>51m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Trimix'!$O$13:$O$46</c:f>
              <c:numCache/>
            </c:numRef>
          </c:val>
        </c:ser>
        <c:ser>
          <c:idx val="10"/>
          <c:order val="10"/>
          <c:tx>
            <c:strRef>
              <c:f>'100m-15'' Trimix'!$P$12</c:f>
              <c:strCache>
                <c:ptCount val="1"/>
                <c:pt idx="0">
                  <c:v>48m</c:v>
                </c:pt>
              </c:strCache>
            </c:strRef>
          </c:tx>
          <c:spPr>
            <a:solidFill>
              <a:srgbClr val="95FF5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Trimix'!$P$13:$P$46</c:f>
              <c:numCache/>
            </c:numRef>
          </c:val>
        </c:ser>
        <c:ser>
          <c:idx val="11"/>
          <c:order val="11"/>
          <c:tx>
            <c:strRef>
              <c:f>'100m-15'' Trimix'!$Q$12</c:f>
              <c:strCache>
                <c:ptCount val="1"/>
                <c:pt idx="0">
                  <c:v>45m</c:v>
                </c:pt>
              </c:strCache>
            </c:strRef>
          </c:tx>
          <c:spPr>
            <a:gradFill rotWithShape="1">
              <a:gsLst>
                <a:gs pos="0">
                  <a:srgbClr val="F07E20"/>
                </a:gs>
                <a:gs pos="20000">
                  <a:srgbClr val="EB7E24"/>
                </a:gs>
                <a:gs pos="100000">
                  <a:srgbClr val="B45F1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Trimix'!$Q$13:$Q$46</c:f>
              <c:numCache/>
            </c:numRef>
          </c:val>
        </c:ser>
        <c:ser>
          <c:idx val="12"/>
          <c:order val="12"/>
          <c:tx>
            <c:strRef>
              <c:f>'100m-15'' Trimix'!$R$12</c:f>
              <c:strCache>
                <c:ptCount val="1"/>
                <c:pt idx="0">
                  <c:v>42m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Trimix'!$R$13:$R$46</c:f>
              <c:numCache/>
            </c:numRef>
          </c:val>
        </c:ser>
        <c:ser>
          <c:idx val="13"/>
          <c:order val="13"/>
          <c:tx>
            <c:strRef>
              <c:f>'100m-15'' Trimix'!$S$12</c:f>
              <c:strCache>
                <c:ptCount val="1"/>
                <c:pt idx="0">
                  <c:v>39m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Trimix'!$S$13:$S$46</c:f>
              <c:numCache/>
            </c:numRef>
          </c:val>
        </c:ser>
        <c:ser>
          <c:idx val="14"/>
          <c:order val="14"/>
          <c:tx>
            <c:strRef>
              <c:f>'100m-15'' Trimix'!$T$12</c:f>
              <c:strCache>
                <c:ptCount val="1"/>
                <c:pt idx="0">
                  <c:v>36m</c:v>
                </c:pt>
              </c:strCache>
            </c:strRef>
          </c:tx>
          <c:spPr>
            <a:gradFill rotWithShape="1">
              <a:gsLst>
                <a:gs pos="0">
                  <a:srgbClr val="9CC746"/>
                </a:gs>
                <a:gs pos="20000">
                  <a:srgbClr val="9BC348"/>
                </a:gs>
                <a:gs pos="100000">
                  <a:srgbClr val="7695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Trimix'!$T$13:$T$46</c:f>
              <c:numCache/>
            </c:numRef>
          </c:val>
        </c:ser>
        <c:ser>
          <c:idx val="15"/>
          <c:order val="15"/>
          <c:tx>
            <c:strRef>
              <c:f>'100m-15'' Trimix'!$U$12</c:f>
              <c:strCache>
                <c:ptCount val="1"/>
                <c:pt idx="0">
                  <c:v>33m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Trimix'!$U$13:$U$46</c:f>
              <c:numCache/>
            </c:numRef>
          </c:val>
        </c:ser>
        <c:ser>
          <c:idx val="16"/>
          <c:order val="16"/>
          <c:tx>
            <c:strRef>
              <c:f>'100m-15'' Trimix'!$V$12</c:f>
              <c:strCache>
                <c:ptCount val="1"/>
                <c:pt idx="0">
                  <c:v>30m</c:v>
                </c:pt>
              </c:strCache>
            </c:strRef>
          </c:tx>
          <c:spPr>
            <a:gradFill rotWithShape="1">
              <a:gsLst>
                <a:gs pos="0">
                  <a:srgbClr val="34B3D6"/>
                </a:gs>
                <a:gs pos="20000">
                  <a:srgbClr val="36B1D2"/>
                </a:gs>
                <a:gs pos="100000">
                  <a:srgbClr val="2787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Trimix'!$V$13:$V$46</c:f>
              <c:numCache/>
            </c:numRef>
          </c:val>
        </c:ser>
        <c:ser>
          <c:idx val="17"/>
          <c:order val="17"/>
          <c:tx>
            <c:strRef>
              <c:f>'100m-15'' Trimix'!$W$12</c:f>
              <c:strCache>
                <c:ptCount val="1"/>
                <c:pt idx="0">
                  <c:v>27m</c:v>
                </c:pt>
              </c:strCache>
            </c:strRef>
          </c:tx>
          <c:spPr>
            <a:gradFill rotWithShape="1">
              <a:gsLst>
                <a:gs pos="0">
                  <a:srgbClr val="FF8F26"/>
                </a:gs>
                <a:gs pos="20000">
                  <a:srgbClr val="FF8F2A"/>
                </a:gs>
                <a:gs pos="100000">
                  <a:srgbClr val="CB6C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Trimix'!$W$13:$W$46</c:f>
              <c:numCache/>
            </c:numRef>
          </c:val>
        </c:ser>
        <c:ser>
          <c:idx val="18"/>
          <c:order val="18"/>
          <c:tx>
            <c:strRef>
              <c:f>'100m-15'' Trimix'!$X$12</c:f>
              <c:strCache>
                <c:ptCount val="1"/>
                <c:pt idx="0">
                  <c:v>24m</c:v>
                </c:pt>
              </c:strCache>
            </c:strRef>
          </c:tx>
          <c:spPr>
            <a:gradFill rotWithShape="1">
              <a:gsLst>
                <a:gs pos="0">
                  <a:srgbClr val="84A2D3"/>
                </a:gs>
                <a:gs pos="20000">
                  <a:srgbClr val="85A2D1"/>
                </a:gs>
                <a:gs pos="100000">
                  <a:srgbClr val="657B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Trimix'!$X$13:$X$46</c:f>
              <c:numCache/>
            </c:numRef>
          </c:val>
        </c:ser>
        <c:ser>
          <c:idx val="19"/>
          <c:order val="19"/>
          <c:tx>
            <c:strRef>
              <c:f>'100m-15'' Trimix'!$Y$12</c:f>
              <c:strCache>
                <c:ptCount val="1"/>
                <c:pt idx="0">
                  <c:v>21m</c:v>
                </c:pt>
              </c:strCache>
            </c:strRef>
          </c:tx>
          <c:spPr>
            <a:gradFill rotWithShape="1">
              <a:gsLst>
                <a:gs pos="0">
                  <a:srgbClr val="D68583"/>
                </a:gs>
                <a:gs pos="20000">
                  <a:srgbClr val="D38584"/>
                </a:gs>
                <a:gs pos="100000">
                  <a:srgbClr val="A1656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Trimix'!$Y$13:$Y$46</c:f>
              <c:numCache/>
            </c:numRef>
          </c:val>
        </c:ser>
        <c:ser>
          <c:idx val="20"/>
          <c:order val="20"/>
          <c:tx>
            <c:strRef>
              <c:f>'100m-15'' Trimix'!$Z$12</c:f>
              <c:strCache>
                <c:ptCount val="1"/>
                <c:pt idx="0">
                  <c:v>18m</c:v>
                </c:pt>
              </c:strCache>
            </c:strRef>
          </c:tx>
          <c:spPr>
            <a:gradFill rotWithShape="1">
              <a:gsLst>
                <a:gs pos="0">
                  <a:srgbClr val="B6D189"/>
                </a:gs>
                <a:gs pos="20000">
                  <a:srgbClr val="B5CF8A"/>
                </a:gs>
                <a:gs pos="100000">
                  <a:srgbClr val="899E6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Trimix'!$Z$13:$Z$46</c:f>
              <c:numCache/>
            </c:numRef>
          </c:val>
        </c:ser>
        <c:ser>
          <c:idx val="21"/>
          <c:order val="21"/>
          <c:tx>
            <c:strRef>
              <c:f>'100m-15'' Trimix'!$AA$12</c:f>
              <c:strCache>
                <c:ptCount val="1"/>
                <c:pt idx="0">
                  <c:v>15m</c:v>
                </c:pt>
              </c:strCache>
            </c:strRef>
          </c:tx>
          <c:spPr>
            <a:gradFill rotWithShape="1">
              <a:gsLst>
                <a:gs pos="0">
                  <a:srgbClr val="A391BD"/>
                </a:gs>
                <a:gs pos="20000">
                  <a:srgbClr val="A391BC"/>
                </a:gs>
                <a:gs pos="100000">
                  <a:srgbClr val="7B6E8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Trimix'!$AA$13:$AA$46</c:f>
              <c:numCache/>
            </c:numRef>
          </c:val>
        </c:ser>
        <c:ser>
          <c:idx val="22"/>
          <c:order val="22"/>
          <c:tx>
            <c:strRef>
              <c:f>'100m-15'' Trimix'!$AB$12</c:f>
              <c:strCache>
                <c:ptCount val="1"/>
                <c:pt idx="0">
                  <c:v>12m</c:v>
                </c:pt>
              </c:strCache>
            </c:strRef>
          </c:tx>
          <c:spPr>
            <a:gradFill rotWithShape="1">
              <a:gsLst>
                <a:gs pos="0">
                  <a:srgbClr val="82C4DB"/>
                </a:gs>
                <a:gs pos="20000">
                  <a:srgbClr val="83C2D8"/>
                </a:gs>
                <a:gs pos="100000">
                  <a:srgbClr val="6394A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Trimix'!$AB$13:$AB$46</c:f>
              <c:numCache/>
            </c:numRef>
          </c:val>
        </c:ser>
        <c:ser>
          <c:idx val="23"/>
          <c:order val="23"/>
          <c:tx>
            <c:strRef>
              <c:f>'100m-15'' Trimix'!$AC$12</c:f>
              <c:strCache>
                <c:ptCount val="1"/>
                <c:pt idx="0">
                  <c:v>9m</c:v>
                </c:pt>
              </c:strCache>
            </c:strRef>
          </c:tx>
          <c:spPr>
            <a:gradFill rotWithShape="1">
              <a:gsLst>
                <a:gs pos="0">
                  <a:srgbClr val="FFAB7A"/>
                </a:gs>
                <a:gs pos="20000">
                  <a:srgbClr val="FFAB7C"/>
                </a:gs>
                <a:gs pos="100000">
                  <a:srgbClr val="C4825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Trimix'!$AC$13:$AC$46</c:f>
              <c:numCache/>
            </c:numRef>
          </c:val>
        </c:ser>
        <c:ser>
          <c:idx val="24"/>
          <c:order val="24"/>
          <c:tx>
            <c:strRef>
              <c:f>'100m-15'' Trimix'!$AD$12</c:f>
              <c:strCache>
                <c:ptCount val="1"/>
                <c:pt idx="0">
                  <c:v>6m</c:v>
                </c:pt>
              </c:strCache>
            </c:strRef>
          </c:tx>
          <c:spPr>
            <a:gradFill rotWithShape="1">
              <a:gsLst>
                <a:gs pos="0">
                  <a:srgbClr val="B1C1DE"/>
                </a:gs>
                <a:gs pos="20000">
                  <a:srgbClr val="B1C0DD"/>
                </a:gs>
                <a:gs pos="100000">
                  <a:srgbClr val="8793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Trimix'!$AD$13:$AD$46</c:f>
              <c:numCache/>
            </c:numRef>
          </c:val>
        </c:ser>
        <c:ser>
          <c:idx val="25"/>
          <c:order val="25"/>
          <c:tx>
            <c:strRef>
              <c:f>'100m-15'' Trimix'!$AE$12</c:f>
              <c:strCache>
                <c:ptCount val="1"/>
                <c:pt idx="0">
                  <c:v>4m</c:v>
                </c:pt>
              </c:strCache>
            </c:strRef>
          </c:tx>
          <c:spPr>
            <a:gradFill rotWithShape="1">
              <a:gsLst>
                <a:gs pos="0">
                  <a:srgbClr val="E0B1B0"/>
                </a:gs>
                <a:gs pos="20000">
                  <a:srgbClr val="DEB1B0"/>
                </a:gs>
                <a:gs pos="100000">
                  <a:srgbClr val="AA87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'100m-15'' Trimix'!$E$13:$E$46</c:f>
              <c:strCache/>
            </c:strRef>
          </c:cat>
          <c:val>
            <c:numRef>
              <c:f>'100m-15'' Trimix'!$AE$13:$AE$46</c:f>
              <c:numCache/>
            </c:numRef>
          </c:val>
        </c:ser>
        <c:overlap val="10"/>
        <c:gapWidth val="10"/>
        <c:axId val="60855131"/>
        <c:axId val="10825268"/>
      </c:barChart>
      <c:catAx>
        <c:axId val="6085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Algorithme et profondeur des paliers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25268"/>
        <c:crossesAt val="0"/>
        <c:auto val="1"/>
        <c:lblOffset val="100"/>
        <c:tickLblSkip val="1"/>
        <c:noMultiLvlLbl val="0"/>
      </c:catAx>
      <c:valAx>
        <c:axId val="1082526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Dur?e des paliers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6085513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FFCC99"/>
            </a:gs>
            <a:gs pos="28999">
              <a:srgbClr val="FFCC99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69"/>
          <c:y val="0"/>
          <c:w val="0.604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171450</xdr:rowOff>
    </xdr:from>
    <xdr:to>
      <xdr:col>20</xdr:col>
      <xdr:colOff>0</xdr:colOff>
      <xdr:row>94</xdr:row>
      <xdr:rowOff>114300</xdr:rowOff>
    </xdr:to>
    <xdr:graphicFrame>
      <xdr:nvGraphicFramePr>
        <xdr:cNvPr id="1" name="Graphique 2"/>
        <xdr:cNvGraphicFramePr/>
      </xdr:nvGraphicFramePr>
      <xdr:xfrm>
        <a:off x="0" y="13173075"/>
        <a:ext cx="1577340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161925</xdr:rowOff>
    </xdr:from>
    <xdr:to>
      <xdr:col>34</xdr:col>
      <xdr:colOff>0</xdr:colOff>
      <xdr:row>96</xdr:row>
      <xdr:rowOff>133350</xdr:rowOff>
    </xdr:to>
    <xdr:graphicFrame>
      <xdr:nvGraphicFramePr>
        <xdr:cNvPr id="1" name="Graphique 2"/>
        <xdr:cNvGraphicFramePr/>
      </xdr:nvGraphicFramePr>
      <xdr:xfrm>
        <a:off x="0" y="13182600"/>
        <a:ext cx="184404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zoomScale="75" zoomScaleNormal="75" zoomScalePageLayoutView="0" workbookViewId="0" topLeftCell="A1">
      <pane xSplit="5" ySplit="10" topLeftCell="F13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C15" sqref="C15"/>
    </sheetView>
  </sheetViews>
  <sheetFormatPr defaultColWidth="10.75390625" defaultRowHeight="12.75"/>
  <cols>
    <col min="1" max="1" width="14.125" style="6" bestFit="1" customWidth="1"/>
    <col min="2" max="2" width="13.625" style="1" bestFit="1" customWidth="1"/>
    <col min="3" max="3" width="15.25390625" style="1" bestFit="1" customWidth="1"/>
    <col min="4" max="4" width="17.875" style="1" bestFit="1" customWidth="1"/>
    <col min="5" max="5" width="21.875" style="6" customWidth="1"/>
    <col min="6" max="10" width="7.75390625" style="1" customWidth="1"/>
    <col min="11" max="16" width="7.75390625" style="2" customWidth="1"/>
    <col min="17" max="18" width="9.75390625" style="2" customWidth="1"/>
    <col min="19" max="19" width="9.75390625" style="21" customWidth="1"/>
    <col min="20" max="21" width="9.75390625" style="1" customWidth="1"/>
    <col min="22" max="22" width="9.75390625" style="2" customWidth="1"/>
    <col min="23" max="23" width="50.625" style="16" customWidth="1"/>
    <col min="24" max="16384" width="10.75390625" style="1" customWidth="1"/>
  </cols>
  <sheetData>
    <row r="1" spans="1:3" ht="15.75">
      <c r="A1" s="5" t="s">
        <v>28</v>
      </c>
      <c r="B1" s="3">
        <v>15</v>
      </c>
      <c r="C1" s="3" t="s">
        <v>29</v>
      </c>
    </row>
    <row r="2" spans="1:3" ht="15.75">
      <c r="A2" s="5" t="s">
        <v>37</v>
      </c>
      <c r="B2" s="3">
        <v>60</v>
      </c>
      <c r="C2" s="3" t="s">
        <v>30</v>
      </c>
    </row>
    <row r="3" spans="1:4" ht="15.75">
      <c r="A3" s="60" t="s">
        <v>32</v>
      </c>
      <c r="B3" s="4">
        <v>0.21</v>
      </c>
      <c r="C3" s="3" t="s">
        <v>33</v>
      </c>
      <c r="D3" s="3" t="s">
        <v>17</v>
      </c>
    </row>
    <row r="4" spans="1:4" ht="15.75">
      <c r="A4" s="60"/>
      <c r="B4" s="4">
        <v>0.82</v>
      </c>
      <c r="C4" s="3" t="s">
        <v>36</v>
      </c>
      <c r="D4" s="3" t="s">
        <v>18</v>
      </c>
    </row>
    <row r="5" spans="1:3" ht="15.75">
      <c r="A5" s="5" t="s">
        <v>39</v>
      </c>
      <c r="B5" s="3" t="s">
        <v>34</v>
      </c>
      <c r="C5" s="3" t="s">
        <v>35</v>
      </c>
    </row>
    <row r="6" spans="1:22" ht="15" customHeight="1">
      <c r="A6" s="5" t="s">
        <v>40</v>
      </c>
      <c r="B6" s="3">
        <v>10</v>
      </c>
      <c r="C6" s="3" t="s">
        <v>27</v>
      </c>
      <c r="D6" s="18" t="s">
        <v>41</v>
      </c>
      <c r="E6" s="30">
        <v>1013</v>
      </c>
      <c r="F6" s="13"/>
      <c r="G6" s="13"/>
      <c r="H6" s="13"/>
      <c r="I6" s="13"/>
      <c r="J6" s="9"/>
      <c r="R6" s="1"/>
      <c r="U6" s="2"/>
      <c r="V6" s="1"/>
    </row>
    <row r="7" spans="1:11" ht="15.75">
      <c r="A7" s="5" t="s">
        <v>38</v>
      </c>
      <c r="B7" s="3">
        <v>5</v>
      </c>
      <c r="D7" s="61"/>
      <c r="E7" s="61"/>
      <c r="F7" s="13"/>
      <c r="G7" s="13"/>
      <c r="H7" s="13"/>
      <c r="I7" s="13"/>
      <c r="J7" s="13"/>
      <c r="K7" s="9"/>
    </row>
    <row r="8" spans="1:11" ht="15.75">
      <c r="A8" s="15" t="s">
        <v>25</v>
      </c>
      <c r="B8" s="3">
        <v>1.03</v>
      </c>
      <c r="C8" s="14"/>
      <c r="D8" s="13"/>
      <c r="E8" s="31"/>
      <c r="F8" s="13"/>
      <c r="G8" s="13"/>
      <c r="H8" s="13"/>
      <c r="I8" s="13"/>
      <c r="J8" s="13"/>
      <c r="K8" s="9"/>
    </row>
    <row r="9" spans="2:23" ht="15.75">
      <c r="B9" s="6"/>
      <c r="F9" s="62" t="s">
        <v>26</v>
      </c>
      <c r="G9" s="63"/>
      <c r="H9" s="63"/>
      <c r="I9" s="63"/>
      <c r="J9" s="63"/>
      <c r="K9" s="63"/>
      <c r="L9" s="63"/>
      <c r="M9" s="63"/>
      <c r="N9" s="63"/>
      <c r="O9" s="63"/>
      <c r="P9" s="64"/>
      <c r="Q9" s="65" t="s">
        <v>1</v>
      </c>
      <c r="R9" s="65"/>
      <c r="S9" s="65"/>
      <c r="T9" s="28"/>
      <c r="U9" s="59" t="s">
        <v>4</v>
      </c>
      <c r="V9" s="59"/>
      <c r="W9" s="29"/>
    </row>
    <row r="10" spans="1:23" s="2" customFormat="1" ht="15.75">
      <c r="A10" s="3" t="s">
        <v>14</v>
      </c>
      <c r="B10" s="3" t="s">
        <v>31</v>
      </c>
      <c r="C10" s="3" t="s">
        <v>19</v>
      </c>
      <c r="D10" s="3" t="s">
        <v>20</v>
      </c>
      <c r="E10" s="7" t="s">
        <v>16</v>
      </c>
      <c r="F10" s="10" t="s">
        <v>50</v>
      </c>
      <c r="G10" s="10" t="s">
        <v>51</v>
      </c>
      <c r="H10" s="10" t="s">
        <v>52</v>
      </c>
      <c r="I10" s="10" t="s">
        <v>53</v>
      </c>
      <c r="J10" s="10" t="s">
        <v>54</v>
      </c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10" t="s">
        <v>60</v>
      </c>
      <c r="Q10" s="19" t="s">
        <v>2</v>
      </c>
      <c r="R10" s="19" t="s">
        <v>3</v>
      </c>
      <c r="S10" s="22" t="s">
        <v>7</v>
      </c>
      <c r="T10" s="27" t="s">
        <v>21</v>
      </c>
      <c r="U10" s="25" t="s">
        <v>5</v>
      </c>
      <c r="V10" s="25" t="s">
        <v>6</v>
      </c>
      <c r="W10" s="20" t="s">
        <v>23</v>
      </c>
    </row>
    <row r="11" spans="1:23" s="47" customFormat="1" ht="25.5" customHeight="1">
      <c r="A11" s="26" t="s">
        <v>42</v>
      </c>
      <c r="B11" s="10" t="s">
        <v>43</v>
      </c>
      <c r="C11" s="10">
        <v>100</v>
      </c>
      <c r="D11" s="10">
        <v>100</v>
      </c>
      <c r="E11" s="11" t="str">
        <f aca="true" t="shared" si="0" ref="E11:E44">A11&amp;" "&amp;B11&amp;" "&amp;C11&amp;"-"&amp;D11</f>
        <v>GAP BUHLMANN GF 100-100</v>
      </c>
      <c r="F11" s="10"/>
      <c r="G11" s="10"/>
      <c r="H11" s="10"/>
      <c r="I11" s="10"/>
      <c r="J11" s="10"/>
      <c r="K11" s="10"/>
      <c r="L11" s="10"/>
      <c r="M11" s="10">
        <v>1</v>
      </c>
      <c r="N11" s="10">
        <v>1</v>
      </c>
      <c r="O11" s="10">
        <v>2</v>
      </c>
      <c r="P11" s="10">
        <v>8</v>
      </c>
      <c r="Q11" s="19">
        <f aca="true" t="shared" si="1" ref="Q11:Q16">SUM(F11:M11)</f>
        <v>1</v>
      </c>
      <c r="R11" s="19">
        <f aca="true" t="shared" si="2" ref="R11:R44">SUM(N11:P11)</f>
        <v>11</v>
      </c>
      <c r="S11" s="22">
        <f aca="true" t="shared" si="3" ref="S11:S44">R11+Q11</f>
        <v>12</v>
      </c>
      <c r="T11" s="10">
        <f aca="true" t="shared" si="4" ref="T11:T44">S11+7</f>
        <v>19</v>
      </c>
      <c r="U11" s="10">
        <v>2478</v>
      </c>
      <c r="V11" s="10">
        <v>276</v>
      </c>
      <c r="W11" s="52" t="s">
        <v>22</v>
      </c>
    </row>
    <row r="12" spans="1:23" s="47" customFormat="1" ht="25.5" customHeight="1">
      <c r="A12" s="26" t="s">
        <v>42</v>
      </c>
      <c r="B12" s="10" t="s">
        <v>43</v>
      </c>
      <c r="C12" s="10">
        <v>95</v>
      </c>
      <c r="D12" s="10">
        <v>95</v>
      </c>
      <c r="E12" s="11" t="str">
        <f t="shared" si="0"/>
        <v>GAP BUHLMANN GF 95-95</v>
      </c>
      <c r="F12" s="10"/>
      <c r="G12" s="10"/>
      <c r="H12" s="10"/>
      <c r="I12" s="10"/>
      <c r="J12" s="10"/>
      <c r="K12" s="10"/>
      <c r="L12" s="10"/>
      <c r="M12" s="10">
        <v>1</v>
      </c>
      <c r="N12" s="10">
        <v>1</v>
      </c>
      <c r="O12" s="10">
        <v>2</v>
      </c>
      <c r="P12" s="10">
        <v>9</v>
      </c>
      <c r="Q12" s="19">
        <f t="shared" si="1"/>
        <v>1</v>
      </c>
      <c r="R12" s="19">
        <f t="shared" si="2"/>
        <v>12</v>
      </c>
      <c r="S12" s="22">
        <f t="shared" si="3"/>
        <v>13</v>
      </c>
      <c r="T12" s="10">
        <f t="shared" si="4"/>
        <v>20</v>
      </c>
      <c r="U12" s="10">
        <v>2470</v>
      </c>
      <c r="V12" s="10">
        <v>299</v>
      </c>
      <c r="W12" s="52"/>
    </row>
    <row r="13" spans="1:23" s="47" customFormat="1" ht="25.5" customHeight="1">
      <c r="A13" s="26" t="s">
        <v>42</v>
      </c>
      <c r="B13" s="10" t="s">
        <v>43</v>
      </c>
      <c r="C13" s="10">
        <v>85</v>
      </c>
      <c r="D13" s="10">
        <v>85</v>
      </c>
      <c r="E13" s="11" t="str">
        <f t="shared" si="0"/>
        <v>GAP BUHLMANN GF 85-85</v>
      </c>
      <c r="F13" s="10"/>
      <c r="G13" s="10"/>
      <c r="H13" s="10"/>
      <c r="I13" s="10"/>
      <c r="J13" s="10"/>
      <c r="K13" s="10"/>
      <c r="L13" s="10">
        <v>1</v>
      </c>
      <c r="M13" s="10">
        <v>2</v>
      </c>
      <c r="N13" s="10">
        <v>1</v>
      </c>
      <c r="O13" s="10">
        <v>2</v>
      </c>
      <c r="P13" s="10">
        <v>12</v>
      </c>
      <c r="Q13" s="19">
        <f t="shared" si="1"/>
        <v>3</v>
      </c>
      <c r="R13" s="19">
        <f t="shared" si="2"/>
        <v>15</v>
      </c>
      <c r="S13" s="22">
        <f t="shared" si="3"/>
        <v>18</v>
      </c>
      <c r="T13" s="10">
        <f t="shared" si="4"/>
        <v>25</v>
      </c>
      <c r="U13" s="10">
        <v>2549</v>
      </c>
      <c r="V13" s="10">
        <v>366</v>
      </c>
      <c r="W13" s="52"/>
    </row>
    <row r="14" spans="1:23" s="47" customFormat="1" ht="25.5" customHeight="1">
      <c r="A14" s="26" t="s">
        <v>46</v>
      </c>
      <c r="B14" s="10" t="s">
        <v>43</v>
      </c>
      <c r="C14" s="10">
        <v>30</v>
      </c>
      <c r="D14" s="10">
        <v>90</v>
      </c>
      <c r="E14" s="11" t="str">
        <f t="shared" si="0"/>
        <v>GAP BUHLMANN GF 30-90</v>
      </c>
      <c r="F14" s="10"/>
      <c r="G14" s="10"/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3</v>
      </c>
      <c r="N14" s="10">
        <v>1</v>
      </c>
      <c r="O14" s="10">
        <v>2</v>
      </c>
      <c r="P14" s="10">
        <v>11</v>
      </c>
      <c r="Q14" s="19">
        <f t="shared" si="1"/>
        <v>8</v>
      </c>
      <c r="R14" s="19">
        <f t="shared" si="2"/>
        <v>14</v>
      </c>
      <c r="S14" s="22">
        <f t="shared" si="3"/>
        <v>22</v>
      </c>
      <c r="T14" s="10">
        <f t="shared" si="4"/>
        <v>29</v>
      </c>
      <c r="U14" s="10">
        <v>2777</v>
      </c>
      <c r="V14" s="10">
        <v>343</v>
      </c>
      <c r="W14" s="52" t="s">
        <v>12</v>
      </c>
    </row>
    <row r="15" spans="1:23" s="47" customFormat="1" ht="25.5" customHeight="1">
      <c r="A15" s="26" t="s">
        <v>42</v>
      </c>
      <c r="B15" s="10" t="s">
        <v>43</v>
      </c>
      <c r="C15" s="10">
        <v>30</v>
      </c>
      <c r="D15" s="10">
        <v>85</v>
      </c>
      <c r="E15" s="11" t="str">
        <f t="shared" si="0"/>
        <v>GAP BUHLMANN GF 30-85</v>
      </c>
      <c r="F15" s="10"/>
      <c r="G15" s="10"/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3</v>
      </c>
      <c r="N15" s="10">
        <v>3</v>
      </c>
      <c r="O15" s="10">
        <v>1</v>
      </c>
      <c r="P15" s="10">
        <v>12</v>
      </c>
      <c r="Q15" s="19">
        <f t="shared" si="1"/>
        <v>8</v>
      </c>
      <c r="R15" s="19">
        <f t="shared" si="2"/>
        <v>16</v>
      </c>
      <c r="S15" s="22">
        <f t="shared" si="3"/>
        <v>24</v>
      </c>
      <c r="T15" s="10">
        <f t="shared" si="4"/>
        <v>31</v>
      </c>
      <c r="U15" s="10">
        <v>2777</v>
      </c>
      <c r="V15" s="10">
        <v>399</v>
      </c>
      <c r="W15" s="52"/>
    </row>
    <row r="16" spans="1:23" s="47" customFormat="1" ht="25.5" customHeight="1">
      <c r="A16" s="26" t="s">
        <v>42</v>
      </c>
      <c r="B16" s="10" t="s">
        <v>43</v>
      </c>
      <c r="C16" s="10">
        <v>30</v>
      </c>
      <c r="D16" s="10">
        <v>80</v>
      </c>
      <c r="E16" s="11" t="str">
        <f t="shared" si="0"/>
        <v>GAP BUHLMANN GF 30-80</v>
      </c>
      <c r="F16" s="10"/>
      <c r="G16" s="10"/>
      <c r="H16" s="10">
        <v>1</v>
      </c>
      <c r="I16" s="10">
        <v>1</v>
      </c>
      <c r="J16" s="10">
        <v>1</v>
      </c>
      <c r="K16" s="10">
        <v>1</v>
      </c>
      <c r="L16" s="10">
        <v>2</v>
      </c>
      <c r="M16" s="10">
        <v>3</v>
      </c>
      <c r="N16" s="10">
        <v>3</v>
      </c>
      <c r="O16" s="10">
        <v>1</v>
      </c>
      <c r="P16" s="10">
        <v>13</v>
      </c>
      <c r="Q16" s="19">
        <f t="shared" si="1"/>
        <v>9</v>
      </c>
      <c r="R16" s="19">
        <f t="shared" si="2"/>
        <v>17</v>
      </c>
      <c r="S16" s="22">
        <f t="shared" si="3"/>
        <v>26</v>
      </c>
      <c r="T16" s="10">
        <f t="shared" si="4"/>
        <v>33</v>
      </c>
      <c r="U16" s="10">
        <v>2806</v>
      </c>
      <c r="V16" s="10">
        <v>422</v>
      </c>
      <c r="W16" s="52"/>
    </row>
    <row r="17" spans="1:23" s="47" customFormat="1" ht="25.5" customHeight="1">
      <c r="A17" s="26" t="s">
        <v>45</v>
      </c>
      <c r="B17" s="10" t="s">
        <v>0</v>
      </c>
      <c r="C17" s="10"/>
      <c r="D17" s="10">
        <v>0</v>
      </c>
      <c r="E17" s="11" t="str">
        <f t="shared" si="0"/>
        <v>GAP RGBM -0</v>
      </c>
      <c r="F17" s="10"/>
      <c r="G17" s="10"/>
      <c r="H17" s="10">
        <v>1</v>
      </c>
      <c r="I17" s="10">
        <v>1</v>
      </c>
      <c r="J17" s="10">
        <v>1</v>
      </c>
      <c r="K17" s="10">
        <v>2</v>
      </c>
      <c r="L17" s="10">
        <v>2</v>
      </c>
      <c r="M17" s="10">
        <v>3</v>
      </c>
      <c r="N17" s="10">
        <v>2</v>
      </c>
      <c r="O17" s="10">
        <v>2</v>
      </c>
      <c r="P17" s="10">
        <v>5</v>
      </c>
      <c r="Q17" s="19">
        <f>SUM(F17:P17)</f>
        <v>19</v>
      </c>
      <c r="R17" s="19">
        <f t="shared" si="2"/>
        <v>9</v>
      </c>
      <c r="S17" s="22">
        <f t="shared" si="3"/>
        <v>28</v>
      </c>
      <c r="T17" s="10">
        <f t="shared" si="4"/>
        <v>35</v>
      </c>
      <c r="U17" s="10">
        <v>2478</v>
      </c>
      <c r="V17" s="10">
        <v>276</v>
      </c>
      <c r="W17" s="52" t="s">
        <v>12</v>
      </c>
    </row>
    <row r="18" spans="1:23" s="47" customFormat="1" ht="25.5" customHeight="1">
      <c r="A18" s="26" t="s">
        <v>42</v>
      </c>
      <c r="B18" s="10" t="s">
        <v>0</v>
      </c>
      <c r="C18" s="10"/>
      <c r="D18" s="10">
        <v>1</v>
      </c>
      <c r="E18" s="11" t="str">
        <f t="shared" si="0"/>
        <v>GAP RGBM -1</v>
      </c>
      <c r="F18" s="10"/>
      <c r="G18" s="10">
        <v>1</v>
      </c>
      <c r="H18" s="10">
        <v>1</v>
      </c>
      <c r="I18" s="10">
        <v>1</v>
      </c>
      <c r="J18" s="10">
        <v>1</v>
      </c>
      <c r="K18" s="10">
        <v>2</v>
      </c>
      <c r="L18" s="10">
        <v>3</v>
      </c>
      <c r="M18" s="10">
        <v>3</v>
      </c>
      <c r="N18" s="10">
        <v>2</v>
      </c>
      <c r="O18" s="10">
        <v>3</v>
      </c>
      <c r="P18" s="10">
        <v>5</v>
      </c>
      <c r="Q18" s="19">
        <f>SUM(F18:P18)</f>
        <v>22</v>
      </c>
      <c r="R18" s="19">
        <f t="shared" si="2"/>
        <v>10</v>
      </c>
      <c r="S18" s="22">
        <f t="shared" si="3"/>
        <v>32</v>
      </c>
      <c r="T18" s="10">
        <f t="shared" si="4"/>
        <v>39</v>
      </c>
      <c r="U18" s="10">
        <v>2478</v>
      </c>
      <c r="V18" s="10">
        <v>276</v>
      </c>
      <c r="W18" s="52"/>
    </row>
    <row r="19" spans="1:23" s="47" customFormat="1" ht="25.5" customHeight="1">
      <c r="A19" s="26" t="s">
        <v>47</v>
      </c>
      <c r="B19" s="10" t="s">
        <v>13</v>
      </c>
      <c r="C19" s="10"/>
      <c r="D19" s="10">
        <v>0</v>
      </c>
      <c r="E19" s="11" t="str">
        <f t="shared" si="0"/>
        <v>HP PLANNER VPM-B -0</v>
      </c>
      <c r="F19" s="10"/>
      <c r="G19" s="10"/>
      <c r="H19" s="10">
        <v>1</v>
      </c>
      <c r="I19" s="10">
        <v>1</v>
      </c>
      <c r="J19" s="10">
        <v>2</v>
      </c>
      <c r="K19" s="10">
        <v>2</v>
      </c>
      <c r="L19" s="10">
        <v>3</v>
      </c>
      <c r="M19" s="10">
        <v>4</v>
      </c>
      <c r="N19" s="10">
        <v>3</v>
      </c>
      <c r="O19" s="10">
        <v>1</v>
      </c>
      <c r="P19" s="10">
        <v>11</v>
      </c>
      <c r="Q19" s="19">
        <f aca="true" t="shared" si="5" ref="Q19:Q44">SUM(F19:M19)</f>
        <v>13</v>
      </c>
      <c r="R19" s="19">
        <f t="shared" si="2"/>
        <v>15</v>
      </c>
      <c r="S19" s="22">
        <f t="shared" si="3"/>
        <v>28</v>
      </c>
      <c r="T19" s="10">
        <f t="shared" si="4"/>
        <v>35</v>
      </c>
      <c r="U19" s="10">
        <v>2889</v>
      </c>
      <c r="V19" s="10">
        <v>359</v>
      </c>
      <c r="W19" s="52" t="s">
        <v>12</v>
      </c>
    </row>
    <row r="20" spans="1:23" s="47" customFormat="1" ht="25.5" customHeight="1">
      <c r="A20" s="26" t="s">
        <v>9</v>
      </c>
      <c r="B20" s="10" t="s">
        <v>13</v>
      </c>
      <c r="C20" s="10"/>
      <c r="D20" s="10">
        <v>5</v>
      </c>
      <c r="E20" s="11" t="str">
        <f t="shared" si="0"/>
        <v>HP PLANNER VPM-B -5</v>
      </c>
      <c r="F20" s="10"/>
      <c r="G20" s="10">
        <v>1</v>
      </c>
      <c r="H20" s="10">
        <v>1</v>
      </c>
      <c r="I20" s="10">
        <v>1</v>
      </c>
      <c r="J20" s="10">
        <v>2</v>
      </c>
      <c r="K20" s="10">
        <v>3</v>
      </c>
      <c r="L20" s="10">
        <v>3</v>
      </c>
      <c r="M20" s="10">
        <v>5</v>
      </c>
      <c r="N20" s="10">
        <v>3</v>
      </c>
      <c r="O20" s="10">
        <v>2</v>
      </c>
      <c r="P20" s="10">
        <v>11</v>
      </c>
      <c r="Q20" s="19">
        <f t="shared" si="5"/>
        <v>16</v>
      </c>
      <c r="R20" s="19">
        <f t="shared" si="2"/>
        <v>16</v>
      </c>
      <c r="S20" s="22">
        <f t="shared" si="3"/>
        <v>32</v>
      </c>
      <c r="T20" s="10">
        <f t="shared" si="4"/>
        <v>39</v>
      </c>
      <c r="U20" s="10">
        <v>3024</v>
      </c>
      <c r="V20" s="10">
        <v>383</v>
      </c>
      <c r="W20" s="52"/>
    </row>
    <row r="21" spans="1:23" s="47" customFormat="1" ht="25.5" customHeight="1">
      <c r="A21" s="26" t="s">
        <v>9</v>
      </c>
      <c r="B21" s="10" t="s">
        <v>13</v>
      </c>
      <c r="C21" s="10"/>
      <c r="D21" s="10">
        <v>10</v>
      </c>
      <c r="E21" s="11" t="str">
        <f t="shared" si="0"/>
        <v>HP PLANNER VPM-B -10</v>
      </c>
      <c r="F21" s="10"/>
      <c r="G21" s="10">
        <v>1</v>
      </c>
      <c r="H21" s="10">
        <v>1</v>
      </c>
      <c r="I21" s="10">
        <v>2</v>
      </c>
      <c r="J21" s="10">
        <v>1</v>
      </c>
      <c r="K21" s="10">
        <v>3</v>
      </c>
      <c r="L21" s="10">
        <v>4</v>
      </c>
      <c r="M21" s="10">
        <v>5</v>
      </c>
      <c r="N21" s="10">
        <v>4</v>
      </c>
      <c r="O21" s="10">
        <v>1</v>
      </c>
      <c r="P21" s="10">
        <v>13</v>
      </c>
      <c r="Q21" s="19">
        <f t="shared" si="5"/>
        <v>17</v>
      </c>
      <c r="R21" s="19">
        <f t="shared" si="2"/>
        <v>18</v>
      </c>
      <c r="S21" s="22">
        <f t="shared" si="3"/>
        <v>35</v>
      </c>
      <c r="T21" s="10">
        <f t="shared" si="4"/>
        <v>42</v>
      </c>
      <c r="U21" s="10">
        <v>3066</v>
      </c>
      <c r="V21" s="10">
        <v>432</v>
      </c>
      <c r="W21" s="52"/>
    </row>
    <row r="22" spans="1:23" s="47" customFormat="1" ht="25.5" customHeight="1">
      <c r="A22" s="26" t="s">
        <v>10</v>
      </c>
      <c r="B22" s="10" t="s">
        <v>43</v>
      </c>
      <c r="C22" s="10">
        <v>95</v>
      </c>
      <c r="D22" s="10">
        <v>95</v>
      </c>
      <c r="E22" s="11" t="str">
        <f t="shared" si="0"/>
        <v>MV-PLAN BUHLMANN GF 95-95</v>
      </c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1</v>
      </c>
      <c r="P22" s="10">
        <v>10</v>
      </c>
      <c r="Q22" s="19">
        <f t="shared" si="5"/>
        <v>2</v>
      </c>
      <c r="R22" s="19">
        <f t="shared" si="2"/>
        <v>14</v>
      </c>
      <c r="S22" s="22">
        <f t="shared" si="3"/>
        <v>16</v>
      </c>
      <c r="T22" s="10">
        <f t="shared" si="4"/>
        <v>23</v>
      </c>
      <c r="U22" s="10">
        <v>3120</v>
      </c>
      <c r="V22" s="10">
        <v>404</v>
      </c>
      <c r="W22" s="52" t="s">
        <v>49</v>
      </c>
    </row>
    <row r="23" spans="1:23" s="47" customFormat="1" ht="25.5" customHeight="1">
      <c r="A23" s="26" t="s">
        <v>48</v>
      </c>
      <c r="B23" s="10" t="s">
        <v>43</v>
      </c>
      <c r="C23" s="10">
        <v>30</v>
      </c>
      <c r="D23" s="10">
        <v>90</v>
      </c>
      <c r="E23" s="11" t="str">
        <f t="shared" si="0"/>
        <v>MV-PLAN BUHLMANN GF 30-90</v>
      </c>
      <c r="F23" s="10"/>
      <c r="G23" s="10"/>
      <c r="H23" s="10">
        <v>1</v>
      </c>
      <c r="I23" s="10">
        <v>1</v>
      </c>
      <c r="J23" s="10">
        <v>1</v>
      </c>
      <c r="K23" s="10">
        <v>1</v>
      </c>
      <c r="L23" s="10">
        <v>3</v>
      </c>
      <c r="M23" s="10">
        <v>3</v>
      </c>
      <c r="N23" s="10">
        <v>3</v>
      </c>
      <c r="O23" s="10">
        <v>1</v>
      </c>
      <c r="P23" s="10">
        <v>11</v>
      </c>
      <c r="Q23" s="19">
        <f t="shared" si="5"/>
        <v>10</v>
      </c>
      <c r="R23" s="19">
        <f t="shared" si="2"/>
        <v>15</v>
      </c>
      <c r="S23" s="22">
        <f t="shared" si="3"/>
        <v>25</v>
      </c>
      <c r="T23" s="10">
        <f t="shared" si="4"/>
        <v>32</v>
      </c>
      <c r="U23" s="10">
        <v>3083</v>
      </c>
      <c r="V23" s="10">
        <v>357</v>
      </c>
      <c r="W23" s="52" t="s">
        <v>12</v>
      </c>
    </row>
    <row r="24" spans="1:23" s="47" customFormat="1" ht="25.5" customHeight="1">
      <c r="A24" s="26" t="s">
        <v>10</v>
      </c>
      <c r="B24" s="10" t="s">
        <v>43</v>
      </c>
      <c r="C24" s="10">
        <v>30</v>
      </c>
      <c r="D24" s="10">
        <v>85</v>
      </c>
      <c r="E24" s="11" t="str">
        <f t="shared" si="0"/>
        <v>MV-PLAN BUHLMANN GF 30-85</v>
      </c>
      <c r="F24" s="10"/>
      <c r="G24" s="10"/>
      <c r="H24" s="10">
        <v>1</v>
      </c>
      <c r="I24" s="10">
        <v>1</v>
      </c>
      <c r="J24" s="10">
        <v>1</v>
      </c>
      <c r="K24" s="10">
        <v>2</v>
      </c>
      <c r="L24" s="10">
        <v>2</v>
      </c>
      <c r="M24" s="10">
        <v>4</v>
      </c>
      <c r="N24" s="10">
        <v>3</v>
      </c>
      <c r="O24" s="10">
        <v>2</v>
      </c>
      <c r="P24" s="10">
        <v>12</v>
      </c>
      <c r="Q24" s="19">
        <f t="shared" si="5"/>
        <v>11</v>
      </c>
      <c r="R24" s="19">
        <f t="shared" si="2"/>
        <v>17</v>
      </c>
      <c r="S24" s="22">
        <f t="shared" si="3"/>
        <v>28</v>
      </c>
      <c r="T24" s="10">
        <f t="shared" si="4"/>
        <v>35</v>
      </c>
      <c r="U24" s="10">
        <v>3120</v>
      </c>
      <c r="V24" s="10">
        <v>404</v>
      </c>
      <c r="W24" s="52"/>
    </row>
    <row r="25" spans="1:23" s="47" customFormat="1" ht="25.5" customHeight="1">
      <c r="A25" s="26" t="s">
        <v>10</v>
      </c>
      <c r="B25" s="10" t="s">
        <v>43</v>
      </c>
      <c r="C25" s="10">
        <v>30</v>
      </c>
      <c r="D25" s="10">
        <v>80</v>
      </c>
      <c r="E25" s="11" t="str">
        <f t="shared" si="0"/>
        <v>MV-PLAN BUHLMANN GF 30-80</v>
      </c>
      <c r="F25" s="10"/>
      <c r="G25" s="10"/>
      <c r="H25" s="10">
        <v>1</v>
      </c>
      <c r="I25" s="10">
        <v>1</v>
      </c>
      <c r="J25" s="10">
        <v>1</v>
      </c>
      <c r="K25" s="10">
        <v>2</v>
      </c>
      <c r="L25" s="10">
        <v>3</v>
      </c>
      <c r="M25" s="10">
        <v>4</v>
      </c>
      <c r="N25" s="10">
        <v>4</v>
      </c>
      <c r="O25" s="10">
        <v>1</v>
      </c>
      <c r="P25" s="10">
        <v>13</v>
      </c>
      <c r="Q25" s="19">
        <f t="shared" si="5"/>
        <v>12</v>
      </c>
      <c r="R25" s="19">
        <f t="shared" si="2"/>
        <v>18</v>
      </c>
      <c r="S25" s="22">
        <f t="shared" si="3"/>
        <v>30</v>
      </c>
      <c r="T25" s="10">
        <f t="shared" si="4"/>
        <v>37</v>
      </c>
      <c r="U25" s="10">
        <v>3120</v>
      </c>
      <c r="V25" s="10">
        <v>404</v>
      </c>
      <c r="W25" s="52"/>
    </row>
    <row r="26" spans="1:23" s="47" customFormat="1" ht="25.5" customHeight="1">
      <c r="A26" s="46" t="s">
        <v>8</v>
      </c>
      <c r="B26" s="11" t="s">
        <v>44</v>
      </c>
      <c r="C26" s="10">
        <v>100</v>
      </c>
      <c r="D26" s="10">
        <v>100</v>
      </c>
      <c r="E26" s="11" t="str">
        <f t="shared" si="0"/>
        <v>OSTC BUHLMANN 100-100</v>
      </c>
      <c r="F26" s="10"/>
      <c r="G26" s="10"/>
      <c r="H26" s="10"/>
      <c r="I26" s="10"/>
      <c r="J26" s="10"/>
      <c r="K26" s="10"/>
      <c r="L26" s="10"/>
      <c r="M26" s="10"/>
      <c r="N26" s="10">
        <v>2</v>
      </c>
      <c r="O26" s="10">
        <v>3</v>
      </c>
      <c r="P26" s="10">
        <v>7</v>
      </c>
      <c r="Q26" s="19">
        <f t="shared" si="5"/>
        <v>0</v>
      </c>
      <c r="R26" s="19">
        <f t="shared" si="2"/>
        <v>12</v>
      </c>
      <c r="S26" s="22">
        <f t="shared" si="3"/>
        <v>12</v>
      </c>
      <c r="T26" s="10">
        <f t="shared" si="4"/>
        <v>19</v>
      </c>
      <c r="U26" s="10">
        <v>2636</v>
      </c>
      <c r="V26" s="10">
        <v>309</v>
      </c>
      <c r="W26" s="52" t="s">
        <v>22</v>
      </c>
    </row>
    <row r="27" spans="1:23" s="53" customFormat="1" ht="25.5" customHeight="1">
      <c r="A27" s="46" t="s">
        <v>8</v>
      </c>
      <c r="B27" s="11" t="s">
        <v>43</v>
      </c>
      <c r="C27" s="10">
        <v>100</v>
      </c>
      <c r="D27" s="10">
        <v>100</v>
      </c>
      <c r="E27" s="11" t="str">
        <f t="shared" si="0"/>
        <v>OSTC BUHLMANN GF 100-100</v>
      </c>
      <c r="F27" s="10"/>
      <c r="G27" s="10"/>
      <c r="H27" s="10"/>
      <c r="I27" s="10"/>
      <c r="J27" s="10"/>
      <c r="K27" s="10"/>
      <c r="L27" s="10"/>
      <c r="M27" s="10"/>
      <c r="N27" s="10">
        <v>2</v>
      </c>
      <c r="O27" s="10">
        <v>1</v>
      </c>
      <c r="P27" s="10">
        <v>9</v>
      </c>
      <c r="Q27" s="19">
        <f t="shared" si="5"/>
        <v>0</v>
      </c>
      <c r="R27" s="19">
        <f t="shared" si="2"/>
        <v>12</v>
      </c>
      <c r="S27" s="22">
        <f t="shared" si="3"/>
        <v>12</v>
      </c>
      <c r="T27" s="10">
        <f t="shared" si="4"/>
        <v>19</v>
      </c>
      <c r="U27" s="10">
        <v>2636</v>
      </c>
      <c r="V27" s="10">
        <v>306</v>
      </c>
      <c r="W27" s="52" t="s">
        <v>15</v>
      </c>
    </row>
    <row r="28" spans="1:23" s="53" customFormat="1" ht="25.5" customHeight="1">
      <c r="A28" s="26" t="s">
        <v>8</v>
      </c>
      <c r="B28" s="10" t="s">
        <v>43</v>
      </c>
      <c r="C28" s="10">
        <v>95</v>
      </c>
      <c r="D28" s="10">
        <v>95</v>
      </c>
      <c r="E28" s="11" t="str">
        <f t="shared" si="0"/>
        <v>OSTC BUHLMANN GF 95-95</v>
      </c>
      <c r="F28" s="10"/>
      <c r="G28" s="10"/>
      <c r="H28" s="10"/>
      <c r="I28" s="10"/>
      <c r="J28" s="10"/>
      <c r="K28" s="10"/>
      <c r="L28" s="10"/>
      <c r="M28" s="10">
        <v>1</v>
      </c>
      <c r="N28" s="10">
        <v>3</v>
      </c>
      <c r="O28" s="10">
        <v>1</v>
      </c>
      <c r="P28" s="10">
        <v>9</v>
      </c>
      <c r="Q28" s="19">
        <f t="shared" si="5"/>
        <v>1</v>
      </c>
      <c r="R28" s="19">
        <f t="shared" si="2"/>
        <v>13</v>
      </c>
      <c r="S28" s="22">
        <f t="shared" si="3"/>
        <v>14</v>
      </c>
      <c r="T28" s="10">
        <f t="shared" si="4"/>
        <v>21</v>
      </c>
      <c r="U28" s="10">
        <v>2647</v>
      </c>
      <c r="V28" s="10">
        <v>334</v>
      </c>
      <c r="W28" s="52"/>
    </row>
    <row r="29" spans="1:23" s="47" customFormat="1" ht="25.5" customHeight="1">
      <c r="A29" s="26" t="s">
        <v>8</v>
      </c>
      <c r="B29" s="10" t="s">
        <v>43</v>
      </c>
      <c r="C29" s="10">
        <v>90</v>
      </c>
      <c r="D29" s="10">
        <v>90</v>
      </c>
      <c r="E29" s="11" t="str">
        <f t="shared" si="0"/>
        <v>OSTC BUHLMANN GF 90-90</v>
      </c>
      <c r="F29" s="10"/>
      <c r="G29" s="10"/>
      <c r="H29" s="10"/>
      <c r="I29" s="10"/>
      <c r="J29" s="10"/>
      <c r="K29" s="10"/>
      <c r="L29" s="10"/>
      <c r="M29" s="10">
        <v>2</v>
      </c>
      <c r="N29" s="10">
        <v>3</v>
      </c>
      <c r="O29" s="10">
        <v>1</v>
      </c>
      <c r="P29" s="10">
        <v>10</v>
      </c>
      <c r="Q29" s="19">
        <f t="shared" si="5"/>
        <v>2</v>
      </c>
      <c r="R29" s="19">
        <f t="shared" si="2"/>
        <v>14</v>
      </c>
      <c r="S29" s="22">
        <f t="shared" si="3"/>
        <v>16</v>
      </c>
      <c r="T29" s="10">
        <f t="shared" si="4"/>
        <v>23</v>
      </c>
      <c r="U29" s="10">
        <v>2680</v>
      </c>
      <c r="V29" s="10">
        <v>357</v>
      </c>
      <c r="W29" s="52" t="s">
        <v>24</v>
      </c>
    </row>
    <row r="30" spans="1:23" s="47" customFormat="1" ht="25.5" customHeight="1">
      <c r="A30" s="46" t="s">
        <v>8</v>
      </c>
      <c r="B30" s="11" t="s">
        <v>44</v>
      </c>
      <c r="C30" s="10">
        <v>110</v>
      </c>
      <c r="D30" s="10">
        <v>90</v>
      </c>
      <c r="E30" s="11" t="str">
        <f t="shared" si="0"/>
        <v>OSTC BUHLMANN 110-90</v>
      </c>
      <c r="F30" s="10"/>
      <c r="G30" s="10"/>
      <c r="H30" s="10"/>
      <c r="I30" s="10"/>
      <c r="J30" s="10"/>
      <c r="K30" s="10"/>
      <c r="L30" s="10"/>
      <c r="M30" s="10">
        <v>2</v>
      </c>
      <c r="N30" s="10">
        <v>3</v>
      </c>
      <c r="O30" s="10">
        <v>4</v>
      </c>
      <c r="P30" s="10">
        <v>8</v>
      </c>
      <c r="Q30" s="19">
        <f t="shared" si="5"/>
        <v>2</v>
      </c>
      <c r="R30" s="19">
        <f t="shared" si="2"/>
        <v>15</v>
      </c>
      <c r="S30" s="22">
        <f t="shared" si="3"/>
        <v>17</v>
      </c>
      <c r="T30" s="10">
        <f t="shared" si="4"/>
        <v>24</v>
      </c>
      <c r="U30" s="10">
        <v>2680</v>
      </c>
      <c r="V30" s="10">
        <v>384</v>
      </c>
      <c r="W30" s="52" t="s">
        <v>12</v>
      </c>
    </row>
    <row r="31" spans="1:23" s="47" customFormat="1" ht="25.5" customHeight="1">
      <c r="A31" s="26" t="s">
        <v>8</v>
      </c>
      <c r="B31" s="10" t="s">
        <v>44</v>
      </c>
      <c r="C31" s="10">
        <v>110</v>
      </c>
      <c r="D31" s="10">
        <v>85</v>
      </c>
      <c r="E31" s="11" t="str">
        <f t="shared" si="0"/>
        <v>OSTC BUHLMANN 110-85</v>
      </c>
      <c r="F31" s="10"/>
      <c r="G31" s="10"/>
      <c r="H31" s="10"/>
      <c r="I31" s="10"/>
      <c r="J31" s="10"/>
      <c r="K31" s="10"/>
      <c r="L31" s="10"/>
      <c r="M31" s="10">
        <v>2</v>
      </c>
      <c r="N31" s="10">
        <v>3</v>
      </c>
      <c r="O31" s="10">
        <v>5</v>
      </c>
      <c r="P31" s="10">
        <v>8</v>
      </c>
      <c r="Q31" s="19">
        <f t="shared" si="5"/>
        <v>2</v>
      </c>
      <c r="R31" s="19">
        <f t="shared" si="2"/>
        <v>16</v>
      </c>
      <c r="S31" s="22">
        <f t="shared" si="3"/>
        <v>18</v>
      </c>
      <c r="T31" s="10">
        <f t="shared" si="4"/>
        <v>25</v>
      </c>
      <c r="U31" s="10">
        <v>2680</v>
      </c>
      <c r="V31" s="10">
        <v>408</v>
      </c>
      <c r="W31" s="52"/>
    </row>
    <row r="32" spans="1:23" s="47" customFormat="1" ht="25.5" customHeight="1">
      <c r="A32" s="26" t="s">
        <v>8</v>
      </c>
      <c r="B32" s="10" t="s">
        <v>44</v>
      </c>
      <c r="C32" s="10">
        <v>110</v>
      </c>
      <c r="D32" s="10">
        <v>80</v>
      </c>
      <c r="E32" s="11" t="str">
        <f t="shared" si="0"/>
        <v>OSTC BUHLMANN 110-80</v>
      </c>
      <c r="F32" s="10"/>
      <c r="G32" s="10"/>
      <c r="H32" s="10"/>
      <c r="I32" s="10"/>
      <c r="J32" s="10"/>
      <c r="K32" s="10"/>
      <c r="L32" s="10"/>
      <c r="M32" s="10">
        <v>2</v>
      </c>
      <c r="N32" s="10">
        <v>3</v>
      </c>
      <c r="O32" s="10">
        <v>5</v>
      </c>
      <c r="P32" s="10">
        <v>9</v>
      </c>
      <c r="Q32" s="19">
        <f t="shared" si="5"/>
        <v>2</v>
      </c>
      <c r="R32" s="19">
        <f t="shared" si="2"/>
        <v>17</v>
      </c>
      <c r="S32" s="22">
        <f t="shared" si="3"/>
        <v>19</v>
      </c>
      <c r="T32" s="10">
        <f t="shared" si="4"/>
        <v>26</v>
      </c>
      <c r="U32" s="10">
        <v>2680</v>
      </c>
      <c r="V32" s="10">
        <v>430</v>
      </c>
      <c r="W32" s="52"/>
    </row>
    <row r="33" spans="1:23" s="47" customFormat="1" ht="25.5" customHeight="1">
      <c r="A33" s="26" t="s">
        <v>8</v>
      </c>
      <c r="B33" s="10" t="s">
        <v>44</v>
      </c>
      <c r="C33" s="10">
        <v>115</v>
      </c>
      <c r="D33" s="10">
        <v>90</v>
      </c>
      <c r="E33" s="11" t="str">
        <f t="shared" si="0"/>
        <v>OSTC BUHLMANN 115-90</v>
      </c>
      <c r="F33" s="10"/>
      <c r="G33" s="10"/>
      <c r="H33" s="10"/>
      <c r="I33" s="10"/>
      <c r="J33" s="10"/>
      <c r="K33" s="10"/>
      <c r="L33" s="10"/>
      <c r="M33" s="10">
        <v>2</v>
      </c>
      <c r="N33" s="10">
        <v>3</v>
      </c>
      <c r="O33" s="10">
        <v>5</v>
      </c>
      <c r="P33" s="10">
        <v>9</v>
      </c>
      <c r="Q33" s="19">
        <f t="shared" si="5"/>
        <v>2</v>
      </c>
      <c r="R33" s="19">
        <f t="shared" si="2"/>
        <v>17</v>
      </c>
      <c r="S33" s="22">
        <f t="shared" si="3"/>
        <v>19</v>
      </c>
      <c r="T33" s="10">
        <f t="shared" si="4"/>
        <v>26</v>
      </c>
      <c r="U33" s="10">
        <v>2680</v>
      </c>
      <c r="V33" s="10">
        <v>430</v>
      </c>
      <c r="W33" s="52"/>
    </row>
    <row r="34" spans="1:23" s="53" customFormat="1" ht="25.5" customHeight="1">
      <c r="A34" s="26" t="s">
        <v>8</v>
      </c>
      <c r="B34" s="10" t="s">
        <v>43</v>
      </c>
      <c r="C34" s="10">
        <v>80</v>
      </c>
      <c r="D34" s="10">
        <v>80</v>
      </c>
      <c r="E34" s="11" t="str">
        <f t="shared" si="0"/>
        <v>OSTC BUHLMANN GF 80-80</v>
      </c>
      <c r="F34" s="10"/>
      <c r="G34" s="10"/>
      <c r="H34" s="10"/>
      <c r="I34" s="10"/>
      <c r="J34" s="10"/>
      <c r="K34" s="10"/>
      <c r="L34" s="10">
        <v>1</v>
      </c>
      <c r="M34" s="10">
        <v>3</v>
      </c>
      <c r="N34" s="10">
        <v>3</v>
      </c>
      <c r="O34" s="10">
        <v>1</v>
      </c>
      <c r="P34" s="10">
        <v>13</v>
      </c>
      <c r="Q34" s="19">
        <f t="shared" si="5"/>
        <v>4</v>
      </c>
      <c r="R34" s="19">
        <f t="shared" si="2"/>
        <v>17</v>
      </c>
      <c r="S34" s="22">
        <f t="shared" si="3"/>
        <v>21</v>
      </c>
      <c r="T34" s="10">
        <f t="shared" si="4"/>
        <v>28</v>
      </c>
      <c r="U34" s="10">
        <v>2730</v>
      </c>
      <c r="V34" s="10">
        <v>424</v>
      </c>
      <c r="W34" s="52"/>
    </row>
    <row r="35" spans="1:23" s="47" customFormat="1" ht="25.5" customHeight="1">
      <c r="A35" s="26" t="s">
        <v>8</v>
      </c>
      <c r="B35" s="10" t="s">
        <v>44</v>
      </c>
      <c r="C35" s="10">
        <v>115</v>
      </c>
      <c r="D35" s="10">
        <v>85</v>
      </c>
      <c r="E35" s="11" t="str">
        <f t="shared" si="0"/>
        <v>OSTC BUHLMANN 115-85</v>
      </c>
      <c r="F35" s="10"/>
      <c r="G35" s="10"/>
      <c r="H35" s="10"/>
      <c r="I35" s="10"/>
      <c r="J35" s="10"/>
      <c r="K35" s="10"/>
      <c r="L35" s="10"/>
      <c r="M35" s="10">
        <v>3</v>
      </c>
      <c r="N35" s="10">
        <v>3</v>
      </c>
      <c r="O35" s="10">
        <v>5</v>
      </c>
      <c r="P35" s="10">
        <v>10</v>
      </c>
      <c r="Q35" s="19">
        <f t="shared" si="5"/>
        <v>3</v>
      </c>
      <c r="R35" s="19">
        <f t="shared" si="2"/>
        <v>18</v>
      </c>
      <c r="S35" s="22">
        <f t="shared" si="3"/>
        <v>21</v>
      </c>
      <c r="T35" s="10">
        <f t="shared" si="4"/>
        <v>28</v>
      </c>
      <c r="U35" s="10">
        <v>2716</v>
      </c>
      <c r="V35" s="10">
        <v>453</v>
      </c>
      <c r="W35" s="52"/>
    </row>
    <row r="36" spans="1:23" s="47" customFormat="1" ht="25.5" customHeight="1">
      <c r="A36" s="26" t="s">
        <v>8</v>
      </c>
      <c r="B36" s="10" t="s">
        <v>44</v>
      </c>
      <c r="C36" s="10">
        <v>120</v>
      </c>
      <c r="D36" s="10">
        <v>90</v>
      </c>
      <c r="E36" s="11" t="str">
        <f t="shared" si="0"/>
        <v>OSTC BUHLMANN 120-90</v>
      </c>
      <c r="F36" s="10"/>
      <c r="G36" s="10"/>
      <c r="H36" s="10"/>
      <c r="I36" s="10"/>
      <c r="J36" s="10"/>
      <c r="K36" s="10"/>
      <c r="L36" s="10"/>
      <c r="M36" s="10">
        <v>3</v>
      </c>
      <c r="N36" s="10">
        <v>3</v>
      </c>
      <c r="O36" s="10">
        <v>5</v>
      </c>
      <c r="P36" s="10">
        <v>10</v>
      </c>
      <c r="Q36" s="19">
        <f t="shared" si="5"/>
        <v>3</v>
      </c>
      <c r="R36" s="19">
        <f t="shared" si="2"/>
        <v>18</v>
      </c>
      <c r="S36" s="22">
        <f t="shared" si="3"/>
        <v>21</v>
      </c>
      <c r="T36" s="10">
        <f t="shared" si="4"/>
        <v>28</v>
      </c>
      <c r="U36" s="10">
        <v>2713</v>
      </c>
      <c r="V36" s="10">
        <v>453</v>
      </c>
      <c r="W36" s="52"/>
    </row>
    <row r="37" spans="1:23" s="47" customFormat="1" ht="25.5" customHeight="1">
      <c r="A37" s="26" t="s">
        <v>8</v>
      </c>
      <c r="B37" s="10" t="s">
        <v>44</v>
      </c>
      <c r="C37" s="10">
        <v>115</v>
      </c>
      <c r="D37" s="10">
        <v>80</v>
      </c>
      <c r="E37" s="11" t="str">
        <f t="shared" si="0"/>
        <v>OSTC BUHLMANN 115-80</v>
      </c>
      <c r="F37" s="10"/>
      <c r="G37" s="10"/>
      <c r="H37" s="10"/>
      <c r="I37" s="10"/>
      <c r="J37" s="10"/>
      <c r="K37" s="10"/>
      <c r="L37" s="10"/>
      <c r="M37" s="10">
        <v>3</v>
      </c>
      <c r="N37" s="10">
        <v>3</v>
      </c>
      <c r="O37" s="10">
        <v>5</v>
      </c>
      <c r="P37" s="10">
        <v>11</v>
      </c>
      <c r="Q37" s="19">
        <f t="shared" si="5"/>
        <v>3</v>
      </c>
      <c r="R37" s="19">
        <f t="shared" si="2"/>
        <v>19</v>
      </c>
      <c r="S37" s="22">
        <f t="shared" si="3"/>
        <v>22</v>
      </c>
      <c r="T37" s="10">
        <f t="shared" si="4"/>
        <v>29</v>
      </c>
      <c r="U37" s="10">
        <v>2713</v>
      </c>
      <c r="V37" s="10">
        <v>475</v>
      </c>
      <c r="W37" s="52"/>
    </row>
    <row r="38" spans="1:23" s="47" customFormat="1" ht="25.5" customHeight="1">
      <c r="A38" s="26" t="s">
        <v>8</v>
      </c>
      <c r="B38" s="10" t="s">
        <v>44</v>
      </c>
      <c r="C38" s="10">
        <v>120</v>
      </c>
      <c r="D38" s="10">
        <v>85</v>
      </c>
      <c r="E38" s="11" t="str">
        <f t="shared" si="0"/>
        <v>OSTC BUHLMANN 120-85</v>
      </c>
      <c r="F38" s="10"/>
      <c r="G38" s="10"/>
      <c r="H38" s="10"/>
      <c r="I38" s="10"/>
      <c r="J38" s="10"/>
      <c r="K38" s="10"/>
      <c r="L38" s="10"/>
      <c r="M38" s="10">
        <v>3</v>
      </c>
      <c r="N38" s="10">
        <v>3</v>
      </c>
      <c r="O38" s="10">
        <v>6</v>
      </c>
      <c r="P38" s="10">
        <v>10</v>
      </c>
      <c r="Q38" s="19">
        <f t="shared" si="5"/>
        <v>3</v>
      </c>
      <c r="R38" s="19">
        <f t="shared" si="2"/>
        <v>19</v>
      </c>
      <c r="S38" s="22">
        <f t="shared" si="3"/>
        <v>22</v>
      </c>
      <c r="T38" s="10">
        <f t="shared" si="4"/>
        <v>29</v>
      </c>
      <c r="U38" s="10">
        <v>2713</v>
      </c>
      <c r="V38" s="10">
        <v>477</v>
      </c>
      <c r="W38" s="52"/>
    </row>
    <row r="39" spans="1:23" s="47" customFormat="1" ht="25.5" customHeight="1">
      <c r="A39" s="46" t="s">
        <v>8</v>
      </c>
      <c r="B39" s="10" t="s">
        <v>43</v>
      </c>
      <c r="C39" s="10">
        <v>30</v>
      </c>
      <c r="D39" s="10">
        <v>90</v>
      </c>
      <c r="E39" s="11" t="str">
        <f t="shared" si="0"/>
        <v>OSTC BUHLMANN GF 30-90</v>
      </c>
      <c r="F39" s="10"/>
      <c r="G39" s="10"/>
      <c r="H39" s="10"/>
      <c r="I39" s="10">
        <v>1</v>
      </c>
      <c r="J39" s="10">
        <v>2</v>
      </c>
      <c r="K39" s="10">
        <v>1</v>
      </c>
      <c r="L39" s="10">
        <v>2</v>
      </c>
      <c r="M39" s="10">
        <v>3</v>
      </c>
      <c r="N39" s="10">
        <v>3</v>
      </c>
      <c r="O39" s="10">
        <v>1</v>
      </c>
      <c r="P39" s="10">
        <v>10</v>
      </c>
      <c r="Q39" s="19">
        <f t="shared" si="5"/>
        <v>9</v>
      </c>
      <c r="R39" s="19">
        <f t="shared" si="2"/>
        <v>14</v>
      </c>
      <c r="S39" s="22">
        <f t="shared" si="3"/>
        <v>23</v>
      </c>
      <c r="T39" s="10">
        <f t="shared" si="4"/>
        <v>30</v>
      </c>
      <c r="U39" s="10">
        <v>2901</v>
      </c>
      <c r="V39" s="10">
        <v>379</v>
      </c>
      <c r="W39" s="52" t="s">
        <v>12</v>
      </c>
    </row>
    <row r="40" spans="1:23" ht="25.5" customHeight="1">
      <c r="A40" s="26" t="s">
        <v>8</v>
      </c>
      <c r="B40" s="3" t="s">
        <v>43</v>
      </c>
      <c r="C40" s="3">
        <v>75</v>
      </c>
      <c r="D40" s="3">
        <v>75</v>
      </c>
      <c r="E40" s="11" t="str">
        <f t="shared" si="0"/>
        <v>OSTC BUHLMANN GF 75-75</v>
      </c>
      <c r="F40" s="10"/>
      <c r="G40" s="10"/>
      <c r="H40" s="10"/>
      <c r="I40" s="10"/>
      <c r="J40" s="10"/>
      <c r="K40" s="10"/>
      <c r="L40" s="10">
        <v>1</v>
      </c>
      <c r="M40" s="10">
        <v>4</v>
      </c>
      <c r="N40" s="10">
        <v>3</v>
      </c>
      <c r="O40" s="10">
        <v>1</v>
      </c>
      <c r="P40" s="10">
        <v>14</v>
      </c>
      <c r="Q40" s="19">
        <f t="shared" si="5"/>
        <v>5</v>
      </c>
      <c r="R40" s="19">
        <f t="shared" si="2"/>
        <v>18</v>
      </c>
      <c r="S40" s="22">
        <f t="shared" si="3"/>
        <v>23</v>
      </c>
      <c r="T40" s="3">
        <f t="shared" si="4"/>
        <v>30</v>
      </c>
      <c r="U40" s="3">
        <v>2763</v>
      </c>
      <c r="V40" s="3">
        <v>447</v>
      </c>
      <c r="W40" s="8"/>
    </row>
    <row r="41" spans="1:23" s="2" customFormat="1" ht="25.5" customHeight="1">
      <c r="A41" s="26" t="s">
        <v>8</v>
      </c>
      <c r="B41" s="3" t="s">
        <v>44</v>
      </c>
      <c r="C41" s="10">
        <v>120</v>
      </c>
      <c r="D41" s="10">
        <v>80</v>
      </c>
      <c r="E41" s="11" t="str">
        <f t="shared" si="0"/>
        <v>OSTC BUHLMANN 120-80</v>
      </c>
      <c r="F41" s="10"/>
      <c r="G41" s="10"/>
      <c r="H41" s="10"/>
      <c r="I41" s="10"/>
      <c r="J41" s="10"/>
      <c r="K41" s="10"/>
      <c r="L41" s="10"/>
      <c r="M41" s="10">
        <v>3</v>
      </c>
      <c r="N41" s="10">
        <v>4</v>
      </c>
      <c r="O41" s="10">
        <v>5</v>
      </c>
      <c r="P41" s="10">
        <v>12</v>
      </c>
      <c r="Q41" s="19">
        <f t="shared" si="5"/>
        <v>3</v>
      </c>
      <c r="R41" s="19">
        <f t="shared" si="2"/>
        <v>21</v>
      </c>
      <c r="S41" s="22">
        <f t="shared" si="3"/>
        <v>24</v>
      </c>
      <c r="T41" s="3">
        <f t="shared" si="4"/>
        <v>31</v>
      </c>
      <c r="U41" s="3">
        <v>2713</v>
      </c>
      <c r="V41" s="3">
        <v>526</v>
      </c>
      <c r="W41" s="8"/>
    </row>
    <row r="42" spans="1:23" s="2" customFormat="1" ht="25.5" customHeight="1">
      <c r="A42" s="26" t="s">
        <v>8</v>
      </c>
      <c r="B42" s="3" t="s">
        <v>43</v>
      </c>
      <c r="C42" s="3">
        <v>30</v>
      </c>
      <c r="D42" s="3">
        <v>85</v>
      </c>
      <c r="E42" s="11" t="str">
        <f t="shared" si="0"/>
        <v>OSTC BUHLMANN GF 30-85</v>
      </c>
      <c r="F42" s="10"/>
      <c r="G42" s="10"/>
      <c r="H42" s="10"/>
      <c r="I42" s="10">
        <v>1</v>
      </c>
      <c r="J42" s="10">
        <v>2</v>
      </c>
      <c r="K42" s="10">
        <v>1</v>
      </c>
      <c r="L42" s="10">
        <v>3</v>
      </c>
      <c r="M42" s="10">
        <v>3</v>
      </c>
      <c r="N42" s="10">
        <v>3</v>
      </c>
      <c r="O42" s="10">
        <v>1</v>
      </c>
      <c r="P42" s="10">
        <v>12</v>
      </c>
      <c r="Q42" s="19">
        <f t="shared" si="5"/>
        <v>10</v>
      </c>
      <c r="R42" s="19">
        <f t="shared" si="2"/>
        <v>16</v>
      </c>
      <c r="S42" s="22">
        <f t="shared" si="3"/>
        <v>26</v>
      </c>
      <c r="T42" s="3">
        <f t="shared" si="4"/>
        <v>33</v>
      </c>
      <c r="U42" s="3">
        <v>2939</v>
      </c>
      <c r="V42" s="3">
        <v>402</v>
      </c>
      <c r="W42" s="8"/>
    </row>
    <row r="43" spans="1:23" s="2" customFormat="1" ht="25.5" customHeight="1">
      <c r="A43" s="26" t="s">
        <v>8</v>
      </c>
      <c r="B43" s="3" t="s">
        <v>43</v>
      </c>
      <c r="C43" s="3">
        <v>30</v>
      </c>
      <c r="D43" s="3">
        <v>80</v>
      </c>
      <c r="E43" s="11" t="str">
        <f t="shared" si="0"/>
        <v>OSTC BUHLMANN GF 30-80</v>
      </c>
      <c r="F43" s="10"/>
      <c r="G43" s="10"/>
      <c r="H43" s="10"/>
      <c r="I43" s="10">
        <v>2</v>
      </c>
      <c r="J43" s="10">
        <v>1</v>
      </c>
      <c r="K43" s="10">
        <v>2</v>
      </c>
      <c r="L43" s="10">
        <v>3</v>
      </c>
      <c r="M43" s="10">
        <v>4</v>
      </c>
      <c r="N43" s="10">
        <v>3</v>
      </c>
      <c r="O43" s="10">
        <v>1</v>
      </c>
      <c r="P43" s="10">
        <v>14</v>
      </c>
      <c r="Q43" s="19">
        <f t="shared" si="5"/>
        <v>12</v>
      </c>
      <c r="R43" s="19">
        <f t="shared" si="2"/>
        <v>18</v>
      </c>
      <c r="S43" s="22">
        <f t="shared" si="3"/>
        <v>30</v>
      </c>
      <c r="T43" s="3">
        <f t="shared" si="4"/>
        <v>37</v>
      </c>
      <c r="U43" s="3">
        <v>3018</v>
      </c>
      <c r="V43" s="3">
        <v>447</v>
      </c>
      <c r="W43" s="8"/>
    </row>
    <row r="44" spans="1:23" s="2" customFormat="1" ht="25.5" customHeight="1">
      <c r="A44" s="25" t="s">
        <v>11</v>
      </c>
      <c r="B44" s="3" t="s">
        <v>0</v>
      </c>
      <c r="C44" s="10"/>
      <c r="D44" s="10">
        <v>0</v>
      </c>
      <c r="E44" s="11" t="str">
        <f t="shared" si="0"/>
        <v>SUUNTO RGBM -0</v>
      </c>
      <c r="F44" s="10">
        <v>1</v>
      </c>
      <c r="G44" s="10"/>
      <c r="H44" s="10"/>
      <c r="I44" s="10"/>
      <c r="J44" s="10">
        <v>2</v>
      </c>
      <c r="K44" s="10"/>
      <c r="L44" s="10">
        <v>2</v>
      </c>
      <c r="M44" s="10"/>
      <c r="N44" s="10"/>
      <c r="O44" s="10">
        <v>3</v>
      </c>
      <c r="P44" s="10">
        <v>17</v>
      </c>
      <c r="Q44" s="19">
        <f t="shared" si="5"/>
        <v>5</v>
      </c>
      <c r="R44" s="19">
        <f t="shared" si="2"/>
        <v>20</v>
      </c>
      <c r="S44" s="22">
        <f t="shared" si="3"/>
        <v>25</v>
      </c>
      <c r="T44" s="3">
        <f t="shared" si="4"/>
        <v>32</v>
      </c>
      <c r="U44" s="3"/>
      <c r="V44" s="3"/>
      <c r="W44" s="52" t="s">
        <v>12</v>
      </c>
    </row>
    <row r="45" ht="15.75">
      <c r="S45" s="23"/>
    </row>
    <row r="46" ht="15.75">
      <c r="S46" s="23"/>
    </row>
    <row r="47" ht="15.75">
      <c r="S47" s="23"/>
    </row>
    <row r="48" ht="15.75">
      <c r="S48" s="23"/>
    </row>
    <row r="49" ht="15.75">
      <c r="S49" s="23"/>
    </row>
    <row r="50" spans="18:23" ht="15.75">
      <c r="R50"/>
      <c r="S50" s="24"/>
      <c r="T50"/>
      <c r="U50"/>
      <c r="V50"/>
      <c r="W50" s="17"/>
    </row>
    <row r="51" spans="18:23" ht="15.75">
      <c r="R51"/>
      <c r="S51" s="24"/>
      <c r="T51"/>
      <c r="U51"/>
      <c r="V51"/>
      <c r="W51" s="17"/>
    </row>
    <row r="52" spans="18:23" ht="15.75">
      <c r="R52"/>
      <c r="S52" s="24"/>
      <c r="T52"/>
      <c r="U52"/>
      <c r="V52"/>
      <c r="W52" s="17"/>
    </row>
    <row r="53" spans="18:23" ht="15.75">
      <c r="R53"/>
      <c r="S53" s="24"/>
      <c r="T53"/>
      <c r="U53"/>
      <c r="V53"/>
      <c r="W53" s="17"/>
    </row>
    <row r="54" spans="18:23" ht="15.75">
      <c r="R54"/>
      <c r="S54" s="24"/>
      <c r="T54"/>
      <c r="U54"/>
      <c r="V54"/>
      <c r="W54" s="17"/>
    </row>
    <row r="55" spans="18:23" ht="15.75">
      <c r="R55"/>
      <c r="S55" s="24"/>
      <c r="T55"/>
      <c r="U55"/>
      <c r="V55"/>
      <c r="W55" s="17"/>
    </row>
    <row r="56" spans="18:23" ht="15.75">
      <c r="R56"/>
      <c r="S56" s="24"/>
      <c r="T56"/>
      <c r="U56"/>
      <c r="V56"/>
      <c r="W56" s="17"/>
    </row>
    <row r="57" spans="18:23" ht="15.75">
      <c r="R57"/>
      <c r="S57" s="24"/>
      <c r="T57"/>
      <c r="U57"/>
      <c r="V57"/>
      <c r="W57" s="17"/>
    </row>
    <row r="58" spans="18:23" ht="15.75">
      <c r="R58"/>
      <c r="S58" s="24"/>
      <c r="T58"/>
      <c r="U58"/>
      <c r="V58"/>
      <c r="W58" s="17"/>
    </row>
    <row r="61" ht="15.75">
      <c r="U61" s="12"/>
    </row>
  </sheetData>
  <sheetProtection/>
  <autoFilter ref="A10:W44"/>
  <mergeCells count="5">
    <mergeCell ref="U9:V9"/>
    <mergeCell ref="A3:A4"/>
    <mergeCell ref="D7:E7"/>
    <mergeCell ref="F9:P9"/>
    <mergeCell ref="Q9:S9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60" zoomScaleNormal="60" zoomScalePageLayoutView="0" workbookViewId="0" topLeftCell="A1">
      <pane xSplit="5" ySplit="12" topLeftCell="F13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G40" sqref="G40"/>
    </sheetView>
  </sheetViews>
  <sheetFormatPr defaultColWidth="10.75390625" defaultRowHeight="12.75" outlineLevelCol="1"/>
  <cols>
    <col min="1" max="1" width="14.125" style="34" bestFit="1" customWidth="1"/>
    <col min="2" max="2" width="13.625" style="2" bestFit="1" customWidth="1"/>
    <col min="3" max="3" width="15.25390625" style="2" bestFit="1" customWidth="1"/>
    <col min="4" max="4" width="17.875" style="2" bestFit="1" customWidth="1"/>
    <col min="5" max="5" width="21.875" style="34" customWidth="1"/>
    <col min="6" max="31" width="5.00390625" style="2" customWidth="1" outlineLevel="1"/>
    <col min="32" max="33" width="9.75390625" style="2" customWidth="1"/>
    <col min="34" max="34" width="9.75390625" style="45" customWidth="1"/>
    <col min="35" max="38" width="9.75390625" style="2" customWidth="1"/>
    <col min="39" max="39" width="50.625" style="2" customWidth="1"/>
    <col min="40" max="16384" width="10.75390625" style="2" customWidth="1"/>
  </cols>
  <sheetData>
    <row r="1" spans="1:3" ht="12.75">
      <c r="A1" s="7" t="s">
        <v>28</v>
      </c>
      <c r="B1" s="3">
        <v>15</v>
      </c>
      <c r="C1" s="3" t="s">
        <v>29</v>
      </c>
    </row>
    <row r="2" spans="1:13" ht="12.75">
      <c r="A2" s="7" t="s">
        <v>37</v>
      </c>
      <c r="B2" s="3">
        <v>100</v>
      </c>
      <c r="C2" s="3" t="s">
        <v>30</v>
      </c>
      <c r="D2" s="3" t="s">
        <v>68</v>
      </c>
      <c r="E2" s="7" t="s">
        <v>69</v>
      </c>
      <c r="F2" s="68" t="s">
        <v>92</v>
      </c>
      <c r="G2" s="69"/>
      <c r="H2" s="70"/>
      <c r="I2" s="50"/>
      <c r="J2" s="50"/>
      <c r="K2" s="50"/>
      <c r="L2" s="50"/>
      <c r="M2" s="14"/>
    </row>
    <row r="3" spans="1:13" ht="12.75">
      <c r="A3" s="66" t="s">
        <v>32</v>
      </c>
      <c r="B3" s="32" t="s">
        <v>61</v>
      </c>
      <c r="C3" s="3" t="s">
        <v>65</v>
      </c>
      <c r="D3" s="35">
        <v>1.1</v>
      </c>
      <c r="E3" s="36">
        <v>2.75</v>
      </c>
      <c r="F3" s="71" t="s">
        <v>70</v>
      </c>
      <c r="G3" s="69"/>
      <c r="H3" s="70"/>
      <c r="I3" s="50"/>
      <c r="J3" s="50"/>
      <c r="K3" s="50"/>
      <c r="L3" s="50"/>
      <c r="M3" s="14"/>
    </row>
    <row r="4" spans="1:13" ht="12.75">
      <c r="A4" s="66"/>
      <c r="B4" s="33" t="s">
        <v>62</v>
      </c>
      <c r="C4" s="3" t="s">
        <v>66</v>
      </c>
      <c r="D4" s="35">
        <v>1.38</v>
      </c>
      <c r="E4" s="36">
        <v>1.62</v>
      </c>
      <c r="F4" s="68" t="s">
        <v>91</v>
      </c>
      <c r="G4" s="69"/>
      <c r="H4" s="70"/>
      <c r="I4" s="50"/>
      <c r="J4" s="50"/>
      <c r="K4" s="50"/>
      <c r="L4" s="50"/>
      <c r="M4" s="14"/>
    </row>
    <row r="5" spans="1:13" ht="12.75">
      <c r="A5" s="66"/>
      <c r="B5" s="4" t="s">
        <v>63</v>
      </c>
      <c r="C5" s="3" t="s">
        <v>67</v>
      </c>
      <c r="D5" s="35">
        <v>1.5</v>
      </c>
      <c r="E5" s="36">
        <v>1.5</v>
      </c>
      <c r="F5" s="68" t="s">
        <v>58</v>
      </c>
      <c r="G5" s="69"/>
      <c r="H5" s="70"/>
      <c r="I5" s="50"/>
      <c r="J5" s="50"/>
      <c r="K5" s="50"/>
      <c r="L5" s="50"/>
      <c r="M5" s="14"/>
    </row>
    <row r="6" spans="1:13" ht="12.75">
      <c r="A6" s="66"/>
      <c r="B6" s="4" t="s">
        <v>64</v>
      </c>
      <c r="C6" s="3" t="s">
        <v>59</v>
      </c>
      <c r="D6" s="35">
        <v>1.6</v>
      </c>
      <c r="E6" s="36">
        <v>0</v>
      </c>
      <c r="F6" s="68"/>
      <c r="G6" s="69"/>
      <c r="H6" s="70"/>
      <c r="I6" s="50"/>
      <c r="J6" s="50"/>
      <c r="K6" s="50"/>
      <c r="L6" s="50"/>
      <c r="M6" s="14"/>
    </row>
    <row r="7" spans="1:12" ht="12.75">
      <c r="A7" s="7" t="s">
        <v>39</v>
      </c>
      <c r="B7" s="3" t="s">
        <v>34</v>
      </c>
      <c r="C7" s="3" t="s">
        <v>35</v>
      </c>
      <c r="I7" s="14"/>
      <c r="J7" s="14"/>
      <c r="K7" s="14"/>
      <c r="L7" s="14"/>
    </row>
    <row r="8" spans="1:25" ht="15" customHeight="1">
      <c r="A8" s="7" t="s">
        <v>40</v>
      </c>
      <c r="B8" s="3">
        <v>10</v>
      </c>
      <c r="C8" s="3" t="s">
        <v>27</v>
      </c>
      <c r="D8" s="40" t="s">
        <v>82</v>
      </c>
      <c r="E8" s="41">
        <v>1013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42"/>
      <c r="V8" s="14"/>
      <c r="W8" s="14"/>
      <c r="X8" s="14"/>
      <c r="Y8" s="42"/>
    </row>
    <row r="9" spans="1:26" ht="12.75">
      <c r="A9" s="7" t="s">
        <v>38</v>
      </c>
      <c r="B9" s="3">
        <v>4</v>
      </c>
      <c r="D9" s="67"/>
      <c r="E9" s="6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2"/>
      <c r="V9" s="14"/>
      <c r="W9" s="14"/>
      <c r="X9" s="14"/>
      <c r="Y9" s="14"/>
      <c r="Z9" s="42"/>
    </row>
    <row r="10" spans="1:26" ht="12.75">
      <c r="A10" s="43" t="s">
        <v>25</v>
      </c>
      <c r="B10" s="3">
        <v>1.03</v>
      </c>
      <c r="C10" s="14"/>
      <c r="D10" s="14"/>
      <c r="E10" s="4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2"/>
      <c r="V10" s="14"/>
      <c r="W10" s="14"/>
      <c r="X10" s="14"/>
      <c r="Y10" s="14"/>
      <c r="Z10" s="42"/>
    </row>
    <row r="11" spans="2:39" ht="15.75">
      <c r="B11" s="34"/>
      <c r="F11" s="62" t="s">
        <v>26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F11" s="44"/>
      <c r="AG11" s="51"/>
      <c r="AH11" s="54"/>
      <c r="AI11" s="59" t="s">
        <v>4</v>
      </c>
      <c r="AJ11" s="59"/>
      <c r="AK11" s="59"/>
      <c r="AL11" s="59"/>
      <c r="AM11" s="29"/>
    </row>
    <row r="12" spans="1:39" ht="12.75">
      <c r="A12" s="3" t="s">
        <v>14</v>
      </c>
      <c r="B12" s="3" t="s">
        <v>31</v>
      </c>
      <c r="C12" s="3" t="s">
        <v>19</v>
      </c>
      <c r="D12" s="3" t="s">
        <v>20</v>
      </c>
      <c r="E12" s="7" t="s">
        <v>16</v>
      </c>
      <c r="F12" s="48" t="s">
        <v>89</v>
      </c>
      <c r="G12" s="48" t="s">
        <v>88</v>
      </c>
      <c r="H12" s="48" t="s">
        <v>87</v>
      </c>
      <c r="I12" s="48" t="s">
        <v>86</v>
      </c>
      <c r="J12" s="48" t="s">
        <v>85</v>
      </c>
      <c r="K12" s="48" t="s">
        <v>84</v>
      </c>
      <c r="L12" s="48" t="s">
        <v>83</v>
      </c>
      <c r="M12" s="48" t="s">
        <v>80</v>
      </c>
      <c r="N12" s="10" t="s">
        <v>79</v>
      </c>
      <c r="O12" s="10" t="s">
        <v>78</v>
      </c>
      <c r="P12" s="10" t="s">
        <v>77</v>
      </c>
      <c r="Q12" s="10" t="s">
        <v>76</v>
      </c>
      <c r="R12" s="10" t="s">
        <v>75</v>
      </c>
      <c r="S12" s="10" t="s">
        <v>74</v>
      </c>
      <c r="T12" s="10" t="s">
        <v>73</v>
      </c>
      <c r="U12" s="10" t="s">
        <v>72</v>
      </c>
      <c r="V12" s="10" t="s">
        <v>51</v>
      </c>
      <c r="W12" s="10" t="s">
        <v>52</v>
      </c>
      <c r="X12" s="10" t="s">
        <v>53</v>
      </c>
      <c r="Y12" s="10" t="s">
        <v>54</v>
      </c>
      <c r="Z12" s="10" t="s">
        <v>55</v>
      </c>
      <c r="AA12" s="10" t="s">
        <v>56</v>
      </c>
      <c r="AB12" s="10" t="s">
        <v>57</v>
      </c>
      <c r="AC12" s="10" t="s">
        <v>58</v>
      </c>
      <c r="AD12" s="10" t="s">
        <v>59</v>
      </c>
      <c r="AE12" s="10" t="s">
        <v>71</v>
      </c>
      <c r="AF12" s="26" t="s">
        <v>81</v>
      </c>
      <c r="AG12" s="27" t="s">
        <v>21</v>
      </c>
      <c r="AH12" s="55" t="s">
        <v>95</v>
      </c>
      <c r="AI12" s="37" t="s">
        <v>61</v>
      </c>
      <c r="AJ12" s="39" t="s">
        <v>62</v>
      </c>
      <c r="AK12" s="38" t="s">
        <v>63</v>
      </c>
      <c r="AL12" s="38" t="s">
        <v>64</v>
      </c>
      <c r="AM12" s="20" t="s">
        <v>23</v>
      </c>
    </row>
    <row r="13" spans="1:39" s="47" customFormat="1" ht="25.5" customHeight="1">
      <c r="A13" s="26" t="s">
        <v>42</v>
      </c>
      <c r="B13" s="10" t="s">
        <v>43</v>
      </c>
      <c r="C13" s="10">
        <v>15</v>
      </c>
      <c r="D13" s="10">
        <v>90</v>
      </c>
      <c r="E13" s="11" t="str">
        <f aca="true" t="shared" si="0" ref="E13:E46">A13&amp;" "&amp;B13&amp;" "&amp;C13&amp;"-"&amp;D13</f>
        <v>GAP BUHLMANN GF 15-90</v>
      </c>
      <c r="F13" s="10"/>
      <c r="G13" s="10"/>
      <c r="H13" s="10"/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4</v>
      </c>
      <c r="R13" s="10">
        <v>3</v>
      </c>
      <c r="S13" s="10">
        <v>2</v>
      </c>
      <c r="T13" s="10">
        <v>5</v>
      </c>
      <c r="U13" s="10">
        <v>3</v>
      </c>
      <c r="V13" s="10">
        <v>6</v>
      </c>
      <c r="W13" s="10">
        <v>6</v>
      </c>
      <c r="X13" s="10">
        <v>9</v>
      </c>
      <c r="Y13" s="10">
        <v>10</v>
      </c>
      <c r="Z13" s="10">
        <v>5</v>
      </c>
      <c r="AA13" s="10">
        <v>6</v>
      </c>
      <c r="AB13" s="10">
        <v>12</v>
      </c>
      <c r="AC13" s="10">
        <v>16</v>
      </c>
      <c r="AD13" s="10">
        <v>12</v>
      </c>
      <c r="AE13" s="10">
        <v>42</v>
      </c>
      <c r="AF13" s="19">
        <f aca="true" t="shared" si="1" ref="AF13:AF46">SUM(F13:AE13)</f>
        <v>149</v>
      </c>
      <c r="AG13" s="19">
        <f aca="true" t="shared" si="2" ref="AG13:AG46">AF13+11</f>
        <v>160</v>
      </c>
      <c r="AH13" s="56">
        <v>0.89</v>
      </c>
      <c r="AI13" s="10">
        <v>4662</v>
      </c>
      <c r="AJ13" s="10">
        <v>3246</v>
      </c>
      <c r="AK13" s="10">
        <v>1380</v>
      </c>
      <c r="AL13" s="10">
        <v>1182</v>
      </c>
      <c r="AM13" s="10"/>
    </row>
    <row r="14" spans="1:39" s="47" customFormat="1" ht="25.5" customHeight="1">
      <c r="A14" s="26" t="s">
        <v>42</v>
      </c>
      <c r="B14" s="10" t="s">
        <v>43</v>
      </c>
      <c r="C14" s="10">
        <v>15</v>
      </c>
      <c r="D14" s="10">
        <v>80</v>
      </c>
      <c r="E14" s="11" t="str">
        <f t="shared" si="0"/>
        <v>GAP BUHLMANN GF 15-80</v>
      </c>
      <c r="F14" s="10"/>
      <c r="G14" s="10"/>
      <c r="H14" s="10"/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6</v>
      </c>
      <c r="R14" s="10">
        <v>2</v>
      </c>
      <c r="S14" s="10">
        <v>4</v>
      </c>
      <c r="T14" s="10">
        <v>4</v>
      </c>
      <c r="U14" s="10">
        <v>5</v>
      </c>
      <c r="V14" s="10">
        <v>6</v>
      </c>
      <c r="W14" s="10">
        <v>8</v>
      </c>
      <c r="X14" s="10">
        <v>10</v>
      </c>
      <c r="Y14" s="10">
        <v>13</v>
      </c>
      <c r="Z14" s="10">
        <v>5</v>
      </c>
      <c r="AA14" s="10">
        <v>8</v>
      </c>
      <c r="AB14" s="10">
        <v>12</v>
      </c>
      <c r="AC14" s="10">
        <v>20</v>
      </c>
      <c r="AD14" s="10">
        <v>14</v>
      </c>
      <c r="AE14" s="10">
        <v>51</v>
      </c>
      <c r="AF14" s="19">
        <f t="shared" si="1"/>
        <v>176</v>
      </c>
      <c r="AG14" s="19">
        <f t="shared" si="2"/>
        <v>187</v>
      </c>
      <c r="AH14" s="56">
        <v>1.03</v>
      </c>
      <c r="AI14" s="10">
        <v>4662</v>
      </c>
      <c r="AJ14" s="10">
        <v>3842</v>
      </c>
      <c r="AK14" s="10">
        <v>1569</v>
      </c>
      <c r="AL14" s="10">
        <v>1419</v>
      </c>
      <c r="AM14" s="10"/>
    </row>
    <row r="15" spans="1:39" s="47" customFormat="1" ht="25.5" customHeight="1">
      <c r="A15" s="26" t="s">
        <v>42</v>
      </c>
      <c r="B15" s="10" t="s">
        <v>43</v>
      </c>
      <c r="C15" s="10">
        <v>15</v>
      </c>
      <c r="D15" s="10">
        <v>75</v>
      </c>
      <c r="E15" s="11" t="str">
        <f t="shared" si="0"/>
        <v>GAP BUHLMANN GF 15-75</v>
      </c>
      <c r="F15" s="10"/>
      <c r="G15" s="10"/>
      <c r="H15" s="10"/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5</v>
      </c>
      <c r="Q15" s="10">
        <v>4</v>
      </c>
      <c r="R15" s="10">
        <v>2</v>
      </c>
      <c r="S15" s="10">
        <v>5</v>
      </c>
      <c r="T15" s="10">
        <v>4</v>
      </c>
      <c r="U15" s="10">
        <v>5</v>
      </c>
      <c r="V15" s="10">
        <v>6</v>
      </c>
      <c r="W15" s="10">
        <v>9</v>
      </c>
      <c r="X15" s="10">
        <v>10</v>
      </c>
      <c r="Y15" s="10">
        <v>16</v>
      </c>
      <c r="Z15" s="10">
        <v>5</v>
      </c>
      <c r="AA15" s="10">
        <v>9</v>
      </c>
      <c r="AB15" s="10">
        <v>13</v>
      </c>
      <c r="AC15" s="10">
        <v>21</v>
      </c>
      <c r="AD15" s="10">
        <v>16</v>
      </c>
      <c r="AE15" s="10">
        <v>57</v>
      </c>
      <c r="AF15" s="19">
        <f t="shared" si="1"/>
        <v>194</v>
      </c>
      <c r="AG15" s="19">
        <f t="shared" si="2"/>
        <v>205</v>
      </c>
      <c r="AH15" s="56">
        <v>1.14</v>
      </c>
      <c r="AI15" s="10">
        <v>4662</v>
      </c>
      <c r="AJ15" s="10">
        <v>4293</v>
      </c>
      <c r="AK15" s="10">
        <v>1668</v>
      </c>
      <c r="AL15" s="10">
        <v>1593</v>
      </c>
      <c r="AM15" s="10"/>
    </row>
    <row r="16" spans="1:39" s="47" customFormat="1" ht="25.5" customHeight="1">
      <c r="A16" s="26" t="s">
        <v>42</v>
      </c>
      <c r="B16" s="10" t="s">
        <v>43</v>
      </c>
      <c r="C16" s="10">
        <v>25</v>
      </c>
      <c r="D16" s="10">
        <v>90</v>
      </c>
      <c r="E16" s="11" t="str">
        <f>A16&amp;" "&amp;B16&amp;" "&amp;C16&amp;"-"&amp;D16</f>
        <v>GAP BUHLMANN GF 25-90</v>
      </c>
      <c r="F16" s="10"/>
      <c r="G16" s="10"/>
      <c r="H16" s="10"/>
      <c r="I16" s="10"/>
      <c r="J16" s="10"/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4</v>
      </c>
      <c r="S16" s="10">
        <v>2</v>
      </c>
      <c r="T16" s="10">
        <v>4</v>
      </c>
      <c r="U16" s="10">
        <v>4</v>
      </c>
      <c r="V16" s="10">
        <v>4</v>
      </c>
      <c r="W16" s="10">
        <v>6</v>
      </c>
      <c r="X16" s="10">
        <v>7</v>
      </c>
      <c r="Y16" s="10">
        <v>10</v>
      </c>
      <c r="Z16" s="10">
        <v>4</v>
      </c>
      <c r="AA16" s="10">
        <v>6</v>
      </c>
      <c r="AB16" s="10">
        <v>10</v>
      </c>
      <c r="AC16" s="10">
        <v>15</v>
      </c>
      <c r="AD16" s="10">
        <v>11</v>
      </c>
      <c r="AE16" s="10">
        <v>38</v>
      </c>
      <c r="AF16" s="19">
        <f>SUM(F16:AE16)</f>
        <v>132</v>
      </c>
      <c r="AG16" s="19">
        <f>AF16+11</f>
        <v>143</v>
      </c>
      <c r="AH16" s="56">
        <v>0.8</v>
      </c>
      <c r="AI16" s="10">
        <v>4430</v>
      </c>
      <c r="AJ16" s="10">
        <v>2850</v>
      </c>
      <c r="AK16" s="10">
        <v>1244</v>
      </c>
      <c r="AL16" s="10">
        <v>1074</v>
      </c>
      <c r="AM16" s="10"/>
    </row>
    <row r="17" spans="1:39" s="47" customFormat="1" ht="25.5" customHeight="1">
      <c r="A17" s="26" t="s">
        <v>42</v>
      </c>
      <c r="B17" s="10" t="s">
        <v>43</v>
      </c>
      <c r="C17" s="10">
        <v>25</v>
      </c>
      <c r="D17" s="10">
        <v>80</v>
      </c>
      <c r="E17" s="11" t="str">
        <f>A17&amp;" "&amp;B17&amp;" "&amp;C17&amp;"-"&amp;D17</f>
        <v>GAP BUHLMANN GF 25-80</v>
      </c>
      <c r="F17" s="10"/>
      <c r="G17" s="10"/>
      <c r="H17" s="10"/>
      <c r="I17" s="10"/>
      <c r="J17" s="10"/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3</v>
      </c>
      <c r="R17" s="10">
        <v>4</v>
      </c>
      <c r="S17" s="10">
        <v>2</v>
      </c>
      <c r="T17" s="10">
        <v>5</v>
      </c>
      <c r="U17" s="10">
        <v>4</v>
      </c>
      <c r="V17" s="10">
        <v>5</v>
      </c>
      <c r="W17" s="10">
        <v>7</v>
      </c>
      <c r="X17" s="10">
        <v>9</v>
      </c>
      <c r="Y17" s="10">
        <v>11</v>
      </c>
      <c r="Z17" s="10">
        <v>5</v>
      </c>
      <c r="AA17" s="10">
        <v>7</v>
      </c>
      <c r="AB17" s="10">
        <v>11</v>
      </c>
      <c r="AC17" s="10">
        <v>18</v>
      </c>
      <c r="AD17" s="10">
        <v>12</v>
      </c>
      <c r="AE17" s="10">
        <v>46</v>
      </c>
      <c r="AF17" s="19">
        <f>SUM(F17:AE17)</f>
        <v>155</v>
      </c>
      <c r="AG17" s="19">
        <f>AF17+11</f>
        <v>166</v>
      </c>
      <c r="AH17" s="56">
        <v>0.92</v>
      </c>
      <c r="AI17" s="10">
        <v>4430</v>
      </c>
      <c r="AJ17" s="10">
        <v>3348</v>
      </c>
      <c r="AK17" s="10">
        <v>1442</v>
      </c>
      <c r="AL17" s="10">
        <v>1266</v>
      </c>
      <c r="AM17" s="10"/>
    </row>
    <row r="18" spans="1:39" s="47" customFormat="1" ht="25.5" customHeight="1">
      <c r="A18" s="26" t="s">
        <v>42</v>
      </c>
      <c r="B18" s="10" t="s">
        <v>43</v>
      </c>
      <c r="C18" s="10">
        <v>25</v>
      </c>
      <c r="D18" s="10">
        <v>75</v>
      </c>
      <c r="E18" s="11" t="str">
        <f>A18&amp;" "&amp;B18&amp;" "&amp;C18&amp;"-"&amp;D18</f>
        <v>GAP BUHLMANN GF 25-75</v>
      </c>
      <c r="F18" s="10"/>
      <c r="G18" s="10"/>
      <c r="H18" s="10"/>
      <c r="I18" s="10"/>
      <c r="J18" s="10"/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5</v>
      </c>
      <c r="R18" s="10">
        <v>3</v>
      </c>
      <c r="S18" s="10">
        <v>3</v>
      </c>
      <c r="T18" s="10">
        <v>4</v>
      </c>
      <c r="U18" s="10">
        <v>4</v>
      </c>
      <c r="V18" s="10">
        <v>6</v>
      </c>
      <c r="W18" s="10">
        <v>7</v>
      </c>
      <c r="X18" s="10">
        <v>10</v>
      </c>
      <c r="Y18" s="10">
        <v>13</v>
      </c>
      <c r="Z18" s="10">
        <v>5</v>
      </c>
      <c r="AA18" s="10">
        <v>8</v>
      </c>
      <c r="AB18" s="10">
        <v>11</v>
      </c>
      <c r="AC18" s="10">
        <v>19</v>
      </c>
      <c r="AD18" s="10">
        <v>14</v>
      </c>
      <c r="AE18" s="10">
        <v>50</v>
      </c>
      <c r="AF18" s="19">
        <f>SUM(F18:AE18)</f>
        <v>168</v>
      </c>
      <c r="AG18" s="19">
        <f>AF18+11</f>
        <v>179</v>
      </c>
      <c r="AH18" s="56">
        <v>1</v>
      </c>
      <c r="AI18" s="10">
        <v>4430</v>
      </c>
      <c r="AJ18" s="10">
        <v>3644</v>
      </c>
      <c r="AK18" s="10">
        <v>1508</v>
      </c>
      <c r="AL18" s="10">
        <v>1398</v>
      </c>
      <c r="AM18" s="10"/>
    </row>
    <row r="19" spans="1:39" s="47" customFormat="1" ht="25.5" customHeight="1">
      <c r="A19" s="26" t="s">
        <v>42</v>
      </c>
      <c r="B19" s="10" t="s">
        <v>43</v>
      </c>
      <c r="C19" s="10">
        <v>30</v>
      </c>
      <c r="D19" s="10">
        <v>90</v>
      </c>
      <c r="E19" s="11" t="str">
        <f t="shared" si="0"/>
        <v>GAP BUHLMANN GF 30-90</v>
      </c>
      <c r="F19" s="10"/>
      <c r="G19" s="10"/>
      <c r="H19" s="10"/>
      <c r="I19" s="10"/>
      <c r="J19" s="10"/>
      <c r="K19" s="10"/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3</v>
      </c>
      <c r="S19" s="10">
        <v>3</v>
      </c>
      <c r="T19" s="10">
        <v>2</v>
      </c>
      <c r="U19" s="10">
        <v>5</v>
      </c>
      <c r="V19" s="10">
        <v>3</v>
      </c>
      <c r="W19" s="10">
        <v>6</v>
      </c>
      <c r="X19" s="10">
        <v>6</v>
      </c>
      <c r="Y19" s="10">
        <v>11</v>
      </c>
      <c r="Z19" s="10">
        <v>3</v>
      </c>
      <c r="AA19" s="10">
        <v>7</v>
      </c>
      <c r="AB19" s="10">
        <v>9</v>
      </c>
      <c r="AC19" s="10">
        <v>14</v>
      </c>
      <c r="AD19" s="10">
        <v>11</v>
      </c>
      <c r="AE19" s="10">
        <v>36</v>
      </c>
      <c r="AF19" s="19">
        <f t="shared" si="1"/>
        <v>125</v>
      </c>
      <c r="AG19" s="19">
        <f t="shared" si="2"/>
        <v>136</v>
      </c>
      <c r="AH19" s="56">
        <v>0.77</v>
      </c>
      <c r="AI19" s="10">
        <v>4320</v>
      </c>
      <c r="AJ19" s="10">
        <v>2708</v>
      </c>
      <c r="AK19" s="10">
        <v>1178</v>
      </c>
      <c r="AL19" s="10">
        <v>1032</v>
      </c>
      <c r="AM19" s="10"/>
    </row>
    <row r="20" spans="1:39" s="47" customFormat="1" ht="25.5" customHeight="1">
      <c r="A20" s="26" t="s">
        <v>42</v>
      </c>
      <c r="B20" s="10" t="s">
        <v>43</v>
      </c>
      <c r="C20" s="10">
        <v>30</v>
      </c>
      <c r="D20" s="10">
        <v>80</v>
      </c>
      <c r="E20" s="11" t="str">
        <f t="shared" si="0"/>
        <v>GAP BUHLMANN GF 30-80</v>
      </c>
      <c r="F20" s="10"/>
      <c r="G20" s="10"/>
      <c r="H20" s="10"/>
      <c r="I20" s="10"/>
      <c r="J20" s="10"/>
      <c r="K20" s="10"/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2</v>
      </c>
      <c r="R20" s="10">
        <v>4</v>
      </c>
      <c r="S20" s="10">
        <v>2</v>
      </c>
      <c r="T20" s="10">
        <v>4</v>
      </c>
      <c r="U20" s="10">
        <v>4</v>
      </c>
      <c r="V20" s="10">
        <v>5</v>
      </c>
      <c r="W20" s="10">
        <v>6</v>
      </c>
      <c r="X20" s="10">
        <v>9</v>
      </c>
      <c r="Y20" s="10">
        <v>10</v>
      </c>
      <c r="Z20" s="10">
        <v>4</v>
      </c>
      <c r="AA20" s="10">
        <v>7</v>
      </c>
      <c r="AB20" s="10">
        <v>11</v>
      </c>
      <c r="AC20" s="10">
        <v>16</v>
      </c>
      <c r="AD20" s="10">
        <v>12</v>
      </c>
      <c r="AE20" s="10">
        <v>43</v>
      </c>
      <c r="AF20" s="19">
        <f t="shared" si="1"/>
        <v>144</v>
      </c>
      <c r="AG20" s="19">
        <f t="shared" si="2"/>
        <v>155</v>
      </c>
      <c r="AH20" s="56">
        <v>0.88</v>
      </c>
      <c r="AI20" s="10">
        <v>4320</v>
      </c>
      <c r="AJ20" s="10">
        <v>3095</v>
      </c>
      <c r="AK20" s="10">
        <v>1343</v>
      </c>
      <c r="AL20" s="10">
        <v>1203</v>
      </c>
      <c r="AM20" s="10"/>
    </row>
    <row r="21" spans="1:39" s="47" customFormat="1" ht="25.5" customHeight="1">
      <c r="A21" s="26" t="s">
        <v>42</v>
      </c>
      <c r="B21" s="10" t="s">
        <v>43</v>
      </c>
      <c r="C21" s="10">
        <v>30</v>
      </c>
      <c r="D21" s="10">
        <v>75</v>
      </c>
      <c r="E21" s="11" t="str">
        <f t="shared" si="0"/>
        <v>GAP BUHLMANN GF 30-75</v>
      </c>
      <c r="F21" s="10"/>
      <c r="G21" s="10"/>
      <c r="H21" s="10"/>
      <c r="I21" s="10"/>
      <c r="J21" s="10"/>
      <c r="K21" s="10"/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3</v>
      </c>
      <c r="R21" s="10">
        <v>4</v>
      </c>
      <c r="S21" s="10">
        <v>2</v>
      </c>
      <c r="T21" s="10">
        <v>5</v>
      </c>
      <c r="U21" s="10">
        <v>4</v>
      </c>
      <c r="V21" s="10">
        <v>5</v>
      </c>
      <c r="W21" s="10">
        <v>7</v>
      </c>
      <c r="X21" s="10">
        <v>9</v>
      </c>
      <c r="Y21" s="10">
        <v>11</v>
      </c>
      <c r="Z21" s="10">
        <v>5</v>
      </c>
      <c r="AA21" s="10">
        <v>7</v>
      </c>
      <c r="AB21" s="10">
        <v>12</v>
      </c>
      <c r="AC21" s="10">
        <v>18</v>
      </c>
      <c r="AD21" s="10">
        <v>12</v>
      </c>
      <c r="AE21" s="10">
        <v>48</v>
      </c>
      <c r="AF21" s="19">
        <f t="shared" si="1"/>
        <v>157</v>
      </c>
      <c r="AG21" s="19">
        <f t="shared" si="2"/>
        <v>168</v>
      </c>
      <c r="AH21" s="56">
        <v>0.94</v>
      </c>
      <c r="AI21" s="10">
        <v>4320</v>
      </c>
      <c r="AJ21" s="10">
        <v>3348</v>
      </c>
      <c r="AK21" s="10">
        <v>1475</v>
      </c>
      <c r="AL21" s="10">
        <v>1308</v>
      </c>
      <c r="AM21" s="10"/>
    </row>
    <row r="22" spans="1:39" s="47" customFormat="1" ht="25.5" customHeight="1">
      <c r="A22" s="26" t="s">
        <v>42</v>
      </c>
      <c r="B22" s="10" t="s">
        <v>0</v>
      </c>
      <c r="C22" s="10"/>
      <c r="D22" s="10">
        <v>0</v>
      </c>
      <c r="E22" s="11" t="str">
        <f t="shared" si="0"/>
        <v>GAP RGBM -0</v>
      </c>
      <c r="F22" s="10"/>
      <c r="G22" s="10"/>
      <c r="H22" s="10"/>
      <c r="I22" s="10">
        <v>1</v>
      </c>
      <c r="J22" s="10"/>
      <c r="K22" s="10">
        <v>1</v>
      </c>
      <c r="L22" s="10">
        <v>1</v>
      </c>
      <c r="M22" s="10">
        <v>1</v>
      </c>
      <c r="N22" s="10">
        <v>2</v>
      </c>
      <c r="O22" s="10">
        <v>1</v>
      </c>
      <c r="P22" s="10">
        <v>9</v>
      </c>
      <c r="Q22" s="10">
        <v>2</v>
      </c>
      <c r="R22" s="10">
        <v>2</v>
      </c>
      <c r="S22" s="10">
        <v>4</v>
      </c>
      <c r="T22" s="10">
        <v>4</v>
      </c>
      <c r="U22" s="10">
        <v>4</v>
      </c>
      <c r="V22" s="10">
        <v>4</v>
      </c>
      <c r="W22" s="10">
        <v>3</v>
      </c>
      <c r="X22" s="10">
        <v>6</v>
      </c>
      <c r="Y22" s="10">
        <v>8</v>
      </c>
      <c r="Z22" s="10">
        <v>2</v>
      </c>
      <c r="AA22" s="10">
        <v>4</v>
      </c>
      <c r="AB22" s="10">
        <v>4</v>
      </c>
      <c r="AC22" s="10">
        <v>8</v>
      </c>
      <c r="AD22" s="10">
        <v>8</v>
      </c>
      <c r="AE22" s="10">
        <v>11</v>
      </c>
      <c r="AF22" s="19">
        <f t="shared" si="1"/>
        <v>90</v>
      </c>
      <c r="AG22" s="19">
        <f t="shared" si="2"/>
        <v>101</v>
      </c>
      <c r="AH22" s="56">
        <v>0.56</v>
      </c>
      <c r="AI22" s="10">
        <v>4644</v>
      </c>
      <c r="AJ22" s="10">
        <v>3309</v>
      </c>
      <c r="AK22" s="10">
        <v>687</v>
      </c>
      <c r="AL22" s="10">
        <v>435</v>
      </c>
      <c r="AM22" s="10"/>
    </row>
    <row r="23" spans="1:39" s="47" customFormat="1" ht="25.5" customHeight="1">
      <c r="A23" s="26" t="s">
        <v>42</v>
      </c>
      <c r="B23" s="10" t="s">
        <v>0</v>
      </c>
      <c r="C23" s="10"/>
      <c r="D23" s="49" t="s">
        <v>90</v>
      </c>
      <c r="E23" s="11" t="str">
        <f t="shared" si="0"/>
        <v>GAP RGBM -+1</v>
      </c>
      <c r="F23" s="10"/>
      <c r="G23" s="10"/>
      <c r="H23" s="10">
        <v>1</v>
      </c>
      <c r="I23" s="10"/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2</v>
      </c>
      <c r="P23" s="10">
        <v>10</v>
      </c>
      <c r="Q23" s="10">
        <v>2</v>
      </c>
      <c r="R23" s="10">
        <v>2</v>
      </c>
      <c r="S23" s="10">
        <v>5</v>
      </c>
      <c r="T23" s="10">
        <v>4</v>
      </c>
      <c r="U23" s="10">
        <v>4</v>
      </c>
      <c r="V23" s="10">
        <v>4</v>
      </c>
      <c r="W23" s="10">
        <v>4</v>
      </c>
      <c r="X23" s="10">
        <v>8</v>
      </c>
      <c r="Y23" s="10">
        <v>8</v>
      </c>
      <c r="Z23" s="10">
        <v>2</v>
      </c>
      <c r="AA23" s="10">
        <v>4</v>
      </c>
      <c r="AB23" s="10">
        <v>6</v>
      </c>
      <c r="AC23" s="10">
        <v>9</v>
      </c>
      <c r="AD23" s="10">
        <v>9</v>
      </c>
      <c r="AE23" s="10">
        <v>13</v>
      </c>
      <c r="AF23" s="19">
        <f t="shared" si="1"/>
        <v>102</v>
      </c>
      <c r="AG23" s="19">
        <f t="shared" si="2"/>
        <v>113</v>
      </c>
      <c r="AH23" s="56">
        <v>0.61</v>
      </c>
      <c r="AI23" s="10">
        <v>4758</v>
      </c>
      <c r="AJ23" s="10">
        <v>3627</v>
      </c>
      <c r="AK23" s="10">
        <v>782</v>
      </c>
      <c r="AL23" s="10">
        <v>501</v>
      </c>
      <c r="AM23" s="10"/>
    </row>
    <row r="24" spans="1:39" s="47" customFormat="1" ht="25.5" customHeight="1">
      <c r="A24" s="26" t="s">
        <v>9</v>
      </c>
      <c r="B24" s="48" t="s">
        <v>94</v>
      </c>
      <c r="C24" s="10"/>
      <c r="D24" s="10">
        <v>0</v>
      </c>
      <c r="E24" s="11" t="str">
        <f t="shared" si="0"/>
        <v>HP PLANNER VPM-B -0</v>
      </c>
      <c r="F24" s="10"/>
      <c r="G24" s="10"/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2</v>
      </c>
      <c r="Q24" s="10">
        <v>1</v>
      </c>
      <c r="R24" s="10">
        <v>1</v>
      </c>
      <c r="S24" s="10">
        <v>2</v>
      </c>
      <c r="T24" s="10">
        <v>2</v>
      </c>
      <c r="U24" s="10">
        <v>3</v>
      </c>
      <c r="V24" s="10">
        <v>3</v>
      </c>
      <c r="W24" s="10">
        <v>3</v>
      </c>
      <c r="X24" s="10">
        <v>5</v>
      </c>
      <c r="Y24" s="10">
        <v>5</v>
      </c>
      <c r="Z24" s="10">
        <v>4</v>
      </c>
      <c r="AA24" s="10">
        <v>5</v>
      </c>
      <c r="AB24" s="10">
        <v>8</v>
      </c>
      <c r="AC24" s="10">
        <v>9</v>
      </c>
      <c r="AD24" s="10">
        <v>9</v>
      </c>
      <c r="AE24" s="10">
        <v>25</v>
      </c>
      <c r="AF24" s="19">
        <f t="shared" si="1"/>
        <v>95</v>
      </c>
      <c r="AG24" s="19">
        <f t="shared" si="2"/>
        <v>106</v>
      </c>
      <c r="AH24" s="56">
        <v>0.58</v>
      </c>
      <c r="AI24" s="10">
        <v>4494</v>
      </c>
      <c r="AJ24" s="10">
        <v>1640</v>
      </c>
      <c r="AK24" s="10">
        <v>873</v>
      </c>
      <c r="AL24" s="10">
        <v>741</v>
      </c>
      <c r="AM24" s="10"/>
    </row>
    <row r="25" spans="1:39" s="47" customFormat="1" ht="25.5" customHeight="1">
      <c r="A25" s="26" t="s">
        <v>9</v>
      </c>
      <c r="B25" s="48" t="s">
        <v>94</v>
      </c>
      <c r="C25" s="10"/>
      <c r="D25" s="10">
        <v>5</v>
      </c>
      <c r="E25" s="11" t="str">
        <f t="shared" si="0"/>
        <v>HP PLANNER VPM-B -5</v>
      </c>
      <c r="F25" s="10"/>
      <c r="G25" s="10"/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2</v>
      </c>
      <c r="P25" s="10">
        <v>1</v>
      </c>
      <c r="Q25" s="10">
        <v>1</v>
      </c>
      <c r="R25" s="10">
        <v>2</v>
      </c>
      <c r="S25" s="10">
        <v>2</v>
      </c>
      <c r="T25" s="10">
        <v>2</v>
      </c>
      <c r="U25" s="10">
        <v>3</v>
      </c>
      <c r="V25" s="10">
        <v>3</v>
      </c>
      <c r="W25" s="10">
        <v>4</v>
      </c>
      <c r="X25" s="10">
        <v>5</v>
      </c>
      <c r="Y25" s="10">
        <v>5</v>
      </c>
      <c r="Z25" s="10">
        <v>5</v>
      </c>
      <c r="AA25" s="10">
        <v>5</v>
      </c>
      <c r="AB25" s="10">
        <v>8</v>
      </c>
      <c r="AC25" s="10">
        <v>11</v>
      </c>
      <c r="AD25" s="10">
        <v>8</v>
      </c>
      <c r="AE25" s="10">
        <v>29</v>
      </c>
      <c r="AF25" s="19">
        <f t="shared" si="1"/>
        <v>103</v>
      </c>
      <c r="AG25" s="19">
        <f t="shared" si="2"/>
        <v>114</v>
      </c>
      <c r="AH25" s="56">
        <v>0.61</v>
      </c>
      <c r="AI25" s="10">
        <v>4586</v>
      </c>
      <c r="AJ25" s="10">
        <v>1687</v>
      </c>
      <c r="AK25" s="10">
        <v>972</v>
      </c>
      <c r="AL25" s="10">
        <v>801</v>
      </c>
      <c r="AM25" s="10"/>
    </row>
    <row r="26" spans="1:39" s="47" customFormat="1" ht="25.5" customHeight="1">
      <c r="A26" s="26" t="s">
        <v>9</v>
      </c>
      <c r="B26" s="48" t="s">
        <v>94</v>
      </c>
      <c r="C26" s="10"/>
      <c r="D26" s="10">
        <v>10</v>
      </c>
      <c r="E26" s="11" t="str">
        <f t="shared" si="0"/>
        <v>HP PLANNER VPM-B -10</v>
      </c>
      <c r="F26" s="10"/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2</v>
      </c>
      <c r="P26" s="10">
        <v>1</v>
      </c>
      <c r="Q26" s="10">
        <v>2</v>
      </c>
      <c r="R26" s="10">
        <v>2</v>
      </c>
      <c r="S26" s="10">
        <v>2</v>
      </c>
      <c r="T26" s="10">
        <v>2</v>
      </c>
      <c r="U26" s="10">
        <v>3</v>
      </c>
      <c r="V26" s="10">
        <v>3</v>
      </c>
      <c r="W26" s="10">
        <v>5</v>
      </c>
      <c r="X26" s="10">
        <v>5</v>
      </c>
      <c r="Y26" s="10">
        <v>7</v>
      </c>
      <c r="Z26" s="10">
        <v>5</v>
      </c>
      <c r="AA26" s="10">
        <v>6</v>
      </c>
      <c r="AB26" s="10">
        <v>8</v>
      </c>
      <c r="AC26" s="10">
        <v>13</v>
      </c>
      <c r="AD26" s="10">
        <v>9</v>
      </c>
      <c r="AE26" s="10">
        <v>33</v>
      </c>
      <c r="AF26" s="19">
        <f t="shared" si="1"/>
        <v>116</v>
      </c>
      <c r="AG26" s="19">
        <f t="shared" si="2"/>
        <v>127</v>
      </c>
      <c r="AH26" s="56">
        <v>0.67</v>
      </c>
      <c r="AI26" s="10">
        <v>4711</v>
      </c>
      <c r="AJ26" s="10">
        <v>1918</v>
      </c>
      <c r="AK26" s="10">
        <v>1067</v>
      </c>
      <c r="AL26" s="10">
        <v>909</v>
      </c>
      <c r="AM26" s="52" t="s">
        <v>12</v>
      </c>
    </row>
    <row r="27" spans="1:39" s="47" customFormat="1" ht="25.5" customHeight="1">
      <c r="A27" s="26" t="s">
        <v>10</v>
      </c>
      <c r="B27" s="48" t="s">
        <v>93</v>
      </c>
      <c r="C27" s="10">
        <v>15</v>
      </c>
      <c r="D27" s="10">
        <v>90</v>
      </c>
      <c r="E27" s="11" t="str">
        <f>A27&amp;" "&amp;B27&amp;" "&amp;C27&amp;"-"&amp;D27</f>
        <v>MV-PLAN BUHLMANN GF 15-90</v>
      </c>
      <c r="F27" s="10"/>
      <c r="G27" s="10"/>
      <c r="H27" s="10"/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2</v>
      </c>
      <c r="T27" s="10">
        <v>2</v>
      </c>
      <c r="U27" s="10">
        <v>2</v>
      </c>
      <c r="V27" s="10">
        <v>3</v>
      </c>
      <c r="W27" s="10">
        <v>4</v>
      </c>
      <c r="X27" s="10">
        <v>5</v>
      </c>
      <c r="Y27" s="10">
        <v>7</v>
      </c>
      <c r="Z27" s="10">
        <v>5</v>
      </c>
      <c r="AA27" s="10">
        <v>6</v>
      </c>
      <c r="AB27" s="10">
        <v>9</v>
      </c>
      <c r="AC27" s="10">
        <v>14</v>
      </c>
      <c r="AD27" s="10">
        <v>11</v>
      </c>
      <c r="AE27" s="10">
        <v>39</v>
      </c>
      <c r="AF27" s="19">
        <f>SUM(F27:AE27)</f>
        <v>119</v>
      </c>
      <c r="AG27" s="19">
        <f>AF27+11</f>
        <v>130</v>
      </c>
      <c r="AH27" s="56">
        <v>0.83</v>
      </c>
      <c r="AI27" s="48">
        <v>4758</v>
      </c>
      <c r="AJ27" s="10">
        <v>1736</v>
      </c>
      <c r="AK27" s="10">
        <v>1131</v>
      </c>
      <c r="AL27" s="10">
        <v>1083</v>
      </c>
      <c r="AM27" s="10"/>
    </row>
    <row r="28" spans="1:39" ht="25.5" customHeight="1">
      <c r="A28" s="25" t="s">
        <v>10</v>
      </c>
      <c r="B28" s="10" t="s">
        <v>43</v>
      </c>
      <c r="C28" s="10">
        <v>15</v>
      </c>
      <c r="D28" s="10">
        <v>80</v>
      </c>
      <c r="E28" s="11" t="str">
        <f>A28&amp;" "&amp;B28&amp;" "&amp;C28&amp;"-"&amp;D28</f>
        <v>MV-PLAN BUHLMANN GF 15-80</v>
      </c>
      <c r="F28" s="10"/>
      <c r="G28" s="10"/>
      <c r="H28" s="10"/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2</v>
      </c>
      <c r="S28" s="10">
        <v>2</v>
      </c>
      <c r="T28" s="10">
        <v>2</v>
      </c>
      <c r="U28" s="10">
        <v>2</v>
      </c>
      <c r="V28" s="10">
        <v>4</v>
      </c>
      <c r="W28" s="10">
        <v>5</v>
      </c>
      <c r="X28" s="10">
        <v>5</v>
      </c>
      <c r="Y28" s="10">
        <v>8</v>
      </c>
      <c r="Z28" s="10">
        <v>5</v>
      </c>
      <c r="AA28" s="10">
        <v>7</v>
      </c>
      <c r="AB28" s="10">
        <v>10</v>
      </c>
      <c r="AC28" s="10">
        <v>16</v>
      </c>
      <c r="AD28" s="10">
        <v>12</v>
      </c>
      <c r="AE28" s="10">
        <v>46</v>
      </c>
      <c r="AF28" s="19">
        <f>SUM(F28:AE28)</f>
        <v>135</v>
      </c>
      <c r="AG28" s="19">
        <f>AF28+11</f>
        <v>146</v>
      </c>
      <c r="AH28" s="57">
        <v>0.93</v>
      </c>
      <c r="AI28" s="3">
        <v>4758</v>
      </c>
      <c r="AJ28" s="3">
        <v>1976</v>
      </c>
      <c r="AK28" s="3">
        <v>1289</v>
      </c>
      <c r="AL28" s="3">
        <v>1254</v>
      </c>
      <c r="AM28" s="3"/>
    </row>
    <row r="29" spans="1:39" ht="25.5" customHeight="1">
      <c r="A29" s="25" t="s">
        <v>10</v>
      </c>
      <c r="B29" s="10" t="s">
        <v>43</v>
      </c>
      <c r="C29" s="10">
        <v>15</v>
      </c>
      <c r="D29" s="10">
        <v>75</v>
      </c>
      <c r="E29" s="11" t="str">
        <f>A29&amp;" "&amp;B29&amp;" "&amp;C29&amp;"-"&amp;D29</f>
        <v>MV-PLAN BUHLMANN GF 15-75</v>
      </c>
      <c r="F29" s="10"/>
      <c r="G29" s="10"/>
      <c r="H29" s="10"/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2</v>
      </c>
      <c r="R29" s="10">
        <v>1</v>
      </c>
      <c r="S29" s="10">
        <v>2</v>
      </c>
      <c r="T29" s="10">
        <v>3</v>
      </c>
      <c r="U29" s="10">
        <v>2</v>
      </c>
      <c r="V29" s="10">
        <v>4</v>
      </c>
      <c r="W29" s="10">
        <v>5</v>
      </c>
      <c r="X29" s="10">
        <v>6</v>
      </c>
      <c r="Y29" s="10">
        <v>8</v>
      </c>
      <c r="Z29" s="10">
        <v>6</v>
      </c>
      <c r="AA29" s="10">
        <v>7</v>
      </c>
      <c r="AB29" s="10">
        <v>11</v>
      </c>
      <c r="AC29" s="10">
        <v>17</v>
      </c>
      <c r="AD29" s="10">
        <v>12</v>
      </c>
      <c r="AE29" s="10">
        <v>50</v>
      </c>
      <c r="AF29" s="19">
        <f>SUM(F29:AE29)</f>
        <v>144</v>
      </c>
      <c r="AG29" s="19">
        <f>AF29+11</f>
        <v>155</v>
      </c>
      <c r="AH29" s="57">
        <v>0.98</v>
      </c>
      <c r="AI29" s="3">
        <v>4758</v>
      </c>
      <c r="AJ29" s="3">
        <v>2100</v>
      </c>
      <c r="AK29" s="3">
        <v>1362</v>
      </c>
      <c r="AL29" s="3">
        <v>1338</v>
      </c>
      <c r="AM29" s="3"/>
    </row>
    <row r="30" spans="1:39" s="47" customFormat="1" ht="25.5" customHeight="1">
      <c r="A30" s="26" t="s">
        <v>10</v>
      </c>
      <c r="B30" s="48" t="s">
        <v>93</v>
      </c>
      <c r="C30" s="10">
        <v>25</v>
      </c>
      <c r="D30" s="10">
        <v>90</v>
      </c>
      <c r="E30" s="11" t="str">
        <f t="shared" si="0"/>
        <v>MV-PLAN BUHLMANN GF 25-90</v>
      </c>
      <c r="F30" s="10"/>
      <c r="G30" s="10"/>
      <c r="H30" s="10"/>
      <c r="I30" s="10"/>
      <c r="J30" s="10"/>
      <c r="K30" s="10"/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2</v>
      </c>
      <c r="T30" s="10">
        <v>2</v>
      </c>
      <c r="U30" s="10">
        <v>2</v>
      </c>
      <c r="V30" s="10">
        <v>3</v>
      </c>
      <c r="W30" s="10">
        <v>4</v>
      </c>
      <c r="X30" s="10">
        <v>4</v>
      </c>
      <c r="Y30" s="10">
        <v>7</v>
      </c>
      <c r="Z30" s="10">
        <v>4</v>
      </c>
      <c r="AA30" s="10">
        <v>7</v>
      </c>
      <c r="AB30" s="10">
        <v>8</v>
      </c>
      <c r="AC30" s="10">
        <v>13</v>
      </c>
      <c r="AD30" s="10">
        <v>10</v>
      </c>
      <c r="AE30" s="10">
        <v>37</v>
      </c>
      <c r="AF30" s="19">
        <f t="shared" si="1"/>
        <v>110</v>
      </c>
      <c r="AG30" s="19">
        <f t="shared" si="2"/>
        <v>121</v>
      </c>
      <c r="AH30" s="56">
        <v>0.78</v>
      </c>
      <c r="AI30" s="48">
        <v>4562</v>
      </c>
      <c r="AJ30" s="10">
        <v>1685</v>
      </c>
      <c r="AK30" s="10">
        <v>1065</v>
      </c>
      <c r="AL30" s="10">
        <v>1017</v>
      </c>
      <c r="AM30" s="10"/>
    </row>
    <row r="31" spans="1:39" ht="25.5" customHeight="1">
      <c r="A31" s="25" t="s">
        <v>10</v>
      </c>
      <c r="B31" s="10" t="s">
        <v>43</v>
      </c>
      <c r="C31" s="10">
        <v>25</v>
      </c>
      <c r="D31" s="10">
        <v>80</v>
      </c>
      <c r="E31" s="11" t="str">
        <f t="shared" si="0"/>
        <v>MV-PLAN BUHLMANN GF 25-80</v>
      </c>
      <c r="F31" s="10"/>
      <c r="G31" s="10"/>
      <c r="H31" s="10"/>
      <c r="I31" s="10"/>
      <c r="J31" s="10"/>
      <c r="K31" s="10"/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2</v>
      </c>
      <c r="R31" s="10">
        <v>1</v>
      </c>
      <c r="S31" s="10">
        <v>1</v>
      </c>
      <c r="T31" s="10">
        <v>3</v>
      </c>
      <c r="U31" s="10">
        <v>2</v>
      </c>
      <c r="V31" s="10">
        <v>3</v>
      </c>
      <c r="W31" s="10">
        <v>5</v>
      </c>
      <c r="X31" s="10">
        <v>5</v>
      </c>
      <c r="Y31" s="10">
        <v>7</v>
      </c>
      <c r="Z31" s="10">
        <v>5</v>
      </c>
      <c r="AA31" s="10">
        <v>7</v>
      </c>
      <c r="AB31" s="10">
        <v>9</v>
      </c>
      <c r="AC31" s="10">
        <v>14</v>
      </c>
      <c r="AD31" s="10">
        <v>12</v>
      </c>
      <c r="AE31" s="10">
        <v>42</v>
      </c>
      <c r="AF31" s="19">
        <f t="shared" si="1"/>
        <v>123</v>
      </c>
      <c r="AG31" s="19">
        <f t="shared" si="2"/>
        <v>134</v>
      </c>
      <c r="AH31" s="57">
        <v>0.88</v>
      </c>
      <c r="AI31" s="3">
        <v>4562</v>
      </c>
      <c r="AJ31" s="3">
        <v>1869</v>
      </c>
      <c r="AK31" s="3">
        <v>1169</v>
      </c>
      <c r="AL31" s="3">
        <v>1170</v>
      </c>
      <c r="AM31" s="3"/>
    </row>
    <row r="32" spans="1:39" ht="25.5" customHeight="1">
      <c r="A32" s="25" t="s">
        <v>10</v>
      </c>
      <c r="B32" s="10" t="s">
        <v>43</v>
      </c>
      <c r="C32" s="10">
        <v>25</v>
      </c>
      <c r="D32" s="10">
        <v>75</v>
      </c>
      <c r="E32" s="11" t="str">
        <f t="shared" si="0"/>
        <v>MV-PLAN BUHLMANN GF 25-75</v>
      </c>
      <c r="F32" s="10"/>
      <c r="G32" s="10"/>
      <c r="H32" s="10"/>
      <c r="I32" s="10"/>
      <c r="J32" s="10"/>
      <c r="K32" s="10"/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2</v>
      </c>
      <c r="R32" s="10">
        <v>1</v>
      </c>
      <c r="S32" s="10">
        <v>2</v>
      </c>
      <c r="T32" s="10">
        <v>2</v>
      </c>
      <c r="U32" s="10">
        <v>3</v>
      </c>
      <c r="V32" s="10">
        <v>3</v>
      </c>
      <c r="W32" s="10">
        <v>5</v>
      </c>
      <c r="X32" s="10">
        <v>5</v>
      </c>
      <c r="Y32" s="10">
        <v>8</v>
      </c>
      <c r="Z32" s="10">
        <v>5</v>
      </c>
      <c r="AA32" s="10">
        <v>7</v>
      </c>
      <c r="AB32" s="10">
        <v>10</v>
      </c>
      <c r="AC32" s="10">
        <v>15</v>
      </c>
      <c r="AD32" s="10">
        <v>13</v>
      </c>
      <c r="AE32" s="10">
        <v>46</v>
      </c>
      <c r="AF32" s="19">
        <f t="shared" si="1"/>
        <v>132</v>
      </c>
      <c r="AG32" s="19">
        <f t="shared" si="2"/>
        <v>143</v>
      </c>
      <c r="AH32" s="57">
        <v>0.94</v>
      </c>
      <c r="AI32" s="3">
        <v>4562</v>
      </c>
      <c r="AJ32" s="3">
        <v>1985</v>
      </c>
      <c r="AK32" s="3">
        <v>1230</v>
      </c>
      <c r="AL32" s="3">
        <v>1278</v>
      </c>
      <c r="AM32" s="3"/>
    </row>
    <row r="33" spans="1:39" s="47" customFormat="1" ht="25.5" customHeight="1">
      <c r="A33" s="26" t="s">
        <v>10</v>
      </c>
      <c r="B33" s="48" t="s">
        <v>93</v>
      </c>
      <c r="C33" s="10">
        <v>30</v>
      </c>
      <c r="D33" s="10">
        <v>90</v>
      </c>
      <c r="E33" s="11" t="str">
        <f t="shared" si="0"/>
        <v>MV-PLAN BUHLMANN GF 30-90</v>
      </c>
      <c r="F33" s="10"/>
      <c r="G33" s="10"/>
      <c r="H33" s="10"/>
      <c r="I33" s="10"/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2</v>
      </c>
      <c r="U33" s="10">
        <v>2</v>
      </c>
      <c r="V33" s="10">
        <v>3</v>
      </c>
      <c r="W33" s="10">
        <v>4</v>
      </c>
      <c r="X33" s="10">
        <v>4</v>
      </c>
      <c r="Y33" s="10">
        <v>7</v>
      </c>
      <c r="Z33" s="10">
        <v>4</v>
      </c>
      <c r="AA33" s="10">
        <v>6</v>
      </c>
      <c r="AB33" s="10">
        <v>8</v>
      </c>
      <c r="AC33" s="10">
        <v>13</v>
      </c>
      <c r="AD33" s="10">
        <v>10</v>
      </c>
      <c r="AE33" s="10">
        <v>37</v>
      </c>
      <c r="AF33" s="19">
        <f t="shared" si="1"/>
        <v>108</v>
      </c>
      <c r="AG33" s="19">
        <f t="shared" si="2"/>
        <v>119</v>
      </c>
      <c r="AH33" s="56">
        <v>0.77</v>
      </c>
      <c r="AI33" s="48">
        <v>4562</v>
      </c>
      <c r="AJ33" s="10">
        <v>1611</v>
      </c>
      <c r="AK33" s="10">
        <v>1028</v>
      </c>
      <c r="AL33" s="10">
        <v>1017</v>
      </c>
      <c r="AM33" s="10"/>
    </row>
    <row r="34" spans="1:39" ht="25.5" customHeight="1">
      <c r="A34" s="25" t="s">
        <v>10</v>
      </c>
      <c r="B34" s="10" t="s">
        <v>43</v>
      </c>
      <c r="C34" s="10">
        <v>30</v>
      </c>
      <c r="D34" s="10">
        <v>80</v>
      </c>
      <c r="E34" s="11" t="str">
        <f t="shared" si="0"/>
        <v>MV-PLAN BUHLMANN GF 30-80</v>
      </c>
      <c r="F34" s="10"/>
      <c r="G34" s="10"/>
      <c r="H34" s="10"/>
      <c r="I34" s="10"/>
      <c r="J34" s="10"/>
      <c r="K34" s="10"/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2</v>
      </c>
      <c r="T34" s="10">
        <v>2</v>
      </c>
      <c r="U34" s="10">
        <v>2</v>
      </c>
      <c r="V34" s="10">
        <v>3</v>
      </c>
      <c r="W34" s="10">
        <v>5</v>
      </c>
      <c r="X34" s="10">
        <v>5</v>
      </c>
      <c r="Y34" s="10">
        <v>7</v>
      </c>
      <c r="Z34" s="10">
        <v>5</v>
      </c>
      <c r="AA34" s="10">
        <v>7</v>
      </c>
      <c r="AB34" s="10">
        <v>8</v>
      </c>
      <c r="AC34" s="10">
        <v>15</v>
      </c>
      <c r="AD34" s="10">
        <v>11</v>
      </c>
      <c r="AE34" s="10">
        <v>42</v>
      </c>
      <c r="AF34" s="19">
        <f t="shared" si="1"/>
        <v>121</v>
      </c>
      <c r="AG34" s="19">
        <f t="shared" si="2"/>
        <v>132</v>
      </c>
      <c r="AH34" s="57">
        <v>0.85</v>
      </c>
      <c r="AI34" s="3">
        <v>4562</v>
      </c>
      <c r="AJ34" s="3">
        <v>1791</v>
      </c>
      <c r="AK34" s="3">
        <v>1164</v>
      </c>
      <c r="AL34" s="3">
        <v>1146</v>
      </c>
      <c r="AM34" s="3"/>
    </row>
    <row r="35" spans="1:39" ht="25.5" customHeight="1">
      <c r="A35" s="25" t="s">
        <v>10</v>
      </c>
      <c r="B35" s="10" t="s">
        <v>43</v>
      </c>
      <c r="C35" s="10">
        <v>30</v>
      </c>
      <c r="D35" s="10">
        <v>75</v>
      </c>
      <c r="E35" s="11" t="str">
        <f t="shared" si="0"/>
        <v>MV-PLAN BUHLMANN GF 30-75</v>
      </c>
      <c r="F35" s="10"/>
      <c r="G35" s="10"/>
      <c r="H35" s="10"/>
      <c r="I35" s="10"/>
      <c r="J35" s="10"/>
      <c r="K35" s="10"/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1</v>
      </c>
      <c r="R35" s="10">
        <v>2</v>
      </c>
      <c r="S35" s="10">
        <v>1</v>
      </c>
      <c r="T35" s="10">
        <v>2</v>
      </c>
      <c r="U35" s="10">
        <v>3</v>
      </c>
      <c r="V35" s="10">
        <v>3</v>
      </c>
      <c r="W35" s="10">
        <v>5</v>
      </c>
      <c r="X35" s="10">
        <v>5</v>
      </c>
      <c r="Y35" s="10">
        <v>8</v>
      </c>
      <c r="Z35" s="10">
        <v>5</v>
      </c>
      <c r="AA35" s="10">
        <v>7</v>
      </c>
      <c r="AB35" s="10">
        <v>9</v>
      </c>
      <c r="AC35" s="10">
        <v>16</v>
      </c>
      <c r="AD35" s="10">
        <v>12</v>
      </c>
      <c r="AE35" s="10">
        <v>45</v>
      </c>
      <c r="AF35" s="19">
        <f t="shared" si="1"/>
        <v>129</v>
      </c>
      <c r="AG35" s="19">
        <f t="shared" si="2"/>
        <v>140</v>
      </c>
      <c r="AH35" s="57">
        <v>0.91</v>
      </c>
      <c r="AI35" s="3">
        <v>4562</v>
      </c>
      <c r="AJ35" s="3">
        <v>1907</v>
      </c>
      <c r="AK35" s="3">
        <v>1226</v>
      </c>
      <c r="AL35" s="3">
        <v>1233</v>
      </c>
      <c r="AM35" s="3"/>
    </row>
    <row r="36" spans="1:39" s="47" customFormat="1" ht="25.5" customHeight="1">
      <c r="A36" s="46" t="s">
        <v>8</v>
      </c>
      <c r="B36" s="10" t="s">
        <v>43</v>
      </c>
      <c r="C36" s="10">
        <v>15</v>
      </c>
      <c r="D36" s="10">
        <v>90</v>
      </c>
      <c r="E36" s="11" t="str">
        <f>A36&amp;" "&amp;B36&amp;" "&amp;C36&amp;"-"&amp;D36</f>
        <v>OSTC BUHLMANN GF 15-90</v>
      </c>
      <c r="F36" s="10"/>
      <c r="G36" s="10"/>
      <c r="H36" s="10"/>
      <c r="I36" s="10"/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2</v>
      </c>
      <c r="S36" s="10">
        <v>1</v>
      </c>
      <c r="T36" s="10">
        <v>2</v>
      </c>
      <c r="U36" s="10">
        <v>2</v>
      </c>
      <c r="V36" s="10">
        <v>3</v>
      </c>
      <c r="W36" s="10">
        <v>4</v>
      </c>
      <c r="X36" s="10">
        <v>5</v>
      </c>
      <c r="Y36" s="10">
        <v>6</v>
      </c>
      <c r="Z36" s="10">
        <v>5</v>
      </c>
      <c r="AA36" s="10">
        <v>6</v>
      </c>
      <c r="AB36" s="10">
        <v>8</v>
      </c>
      <c r="AC36" s="10">
        <v>13</v>
      </c>
      <c r="AD36" s="10">
        <v>10</v>
      </c>
      <c r="AE36" s="10">
        <v>37</v>
      </c>
      <c r="AF36" s="19">
        <f>SUM(F36:AE36)</f>
        <v>112</v>
      </c>
      <c r="AG36" s="19">
        <f>AF36+11</f>
        <v>123</v>
      </c>
      <c r="AH36" s="56">
        <v>0.75</v>
      </c>
      <c r="AI36" s="10">
        <v>4554</v>
      </c>
      <c r="AJ36" s="10">
        <v>1802</v>
      </c>
      <c r="AK36" s="10">
        <v>1112</v>
      </c>
      <c r="AL36" s="10">
        <v>1030</v>
      </c>
      <c r="AM36" s="10"/>
    </row>
    <row r="37" spans="1:39" ht="25.5" customHeight="1">
      <c r="A37" s="26" t="s">
        <v>8</v>
      </c>
      <c r="B37" s="3" t="s">
        <v>43</v>
      </c>
      <c r="C37" s="3">
        <v>15</v>
      </c>
      <c r="D37" s="3">
        <v>80</v>
      </c>
      <c r="E37" s="11" t="str">
        <f>A37&amp;" "&amp;B37&amp;" "&amp;C37&amp;"-"&amp;D37</f>
        <v>OSTC BUHLMANN GF 15-80</v>
      </c>
      <c r="F37" s="10"/>
      <c r="G37" s="10"/>
      <c r="H37" s="10"/>
      <c r="I37" s="10"/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2</v>
      </c>
      <c r="P37" s="10">
        <v>1</v>
      </c>
      <c r="Q37" s="10">
        <v>2</v>
      </c>
      <c r="R37" s="10">
        <v>1</v>
      </c>
      <c r="S37" s="10">
        <v>1</v>
      </c>
      <c r="T37" s="10">
        <v>3</v>
      </c>
      <c r="U37" s="10">
        <v>2</v>
      </c>
      <c r="V37" s="10">
        <v>3</v>
      </c>
      <c r="W37" s="10">
        <v>5</v>
      </c>
      <c r="X37" s="10">
        <v>5</v>
      </c>
      <c r="Y37" s="10">
        <v>8</v>
      </c>
      <c r="Z37" s="10">
        <v>5</v>
      </c>
      <c r="AA37" s="10">
        <v>7</v>
      </c>
      <c r="AB37" s="10">
        <v>9</v>
      </c>
      <c r="AC37" s="10">
        <v>15</v>
      </c>
      <c r="AD37" s="10">
        <v>12</v>
      </c>
      <c r="AE37" s="10">
        <v>42</v>
      </c>
      <c r="AF37" s="19">
        <f>SUM(F37:AE37)</f>
        <v>128</v>
      </c>
      <c r="AG37" s="19">
        <f>AF37+11</f>
        <v>139</v>
      </c>
      <c r="AH37" s="58">
        <v>0.87</v>
      </c>
      <c r="AI37" s="3">
        <v>4646</v>
      </c>
      <c r="AJ37" s="3">
        <v>2024</v>
      </c>
      <c r="AK37" s="3">
        <v>1239</v>
      </c>
      <c r="AL37" s="3">
        <v>1183</v>
      </c>
      <c r="AM37" s="3"/>
    </row>
    <row r="38" spans="1:39" ht="25.5" customHeight="1">
      <c r="A38" s="26" t="s">
        <v>8</v>
      </c>
      <c r="B38" s="3" t="s">
        <v>43</v>
      </c>
      <c r="C38" s="3">
        <v>15</v>
      </c>
      <c r="D38" s="3">
        <v>75</v>
      </c>
      <c r="E38" s="11" t="str">
        <f>A38&amp;" "&amp;B38&amp;" "&amp;C38&amp;"-"&amp;D38</f>
        <v>OSTC BUHLMANN GF 15-75</v>
      </c>
      <c r="F38" s="10"/>
      <c r="G38" s="10"/>
      <c r="H38" s="10"/>
      <c r="I38" s="10"/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2</v>
      </c>
      <c r="P38" s="10">
        <v>1</v>
      </c>
      <c r="Q38" s="10">
        <v>2</v>
      </c>
      <c r="R38" s="10">
        <v>1</v>
      </c>
      <c r="S38" s="10">
        <v>2</v>
      </c>
      <c r="T38" s="10">
        <v>2</v>
      </c>
      <c r="U38" s="10">
        <v>3</v>
      </c>
      <c r="V38" s="10">
        <v>4</v>
      </c>
      <c r="W38" s="10">
        <v>5</v>
      </c>
      <c r="X38" s="10">
        <v>6</v>
      </c>
      <c r="Y38" s="10">
        <v>9</v>
      </c>
      <c r="Z38" s="10">
        <v>5</v>
      </c>
      <c r="AA38" s="10">
        <v>8</v>
      </c>
      <c r="AB38" s="10">
        <v>10</v>
      </c>
      <c r="AC38" s="10">
        <v>17</v>
      </c>
      <c r="AD38" s="10">
        <v>13</v>
      </c>
      <c r="AE38" s="10">
        <v>47</v>
      </c>
      <c r="AF38" s="19">
        <f>SUM(F38:AE38)</f>
        <v>142</v>
      </c>
      <c r="AG38" s="19">
        <f>AF38+11</f>
        <v>153</v>
      </c>
      <c r="AH38" s="57">
        <v>0.93</v>
      </c>
      <c r="AI38" s="3">
        <v>4754</v>
      </c>
      <c r="AJ38" s="3">
        <v>2251</v>
      </c>
      <c r="AK38" s="3">
        <v>1368</v>
      </c>
      <c r="AL38" s="3">
        <v>1312</v>
      </c>
      <c r="AM38" s="3"/>
    </row>
    <row r="39" spans="1:39" s="47" customFormat="1" ht="25.5" customHeight="1">
      <c r="A39" s="46" t="s">
        <v>8</v>
      </c>
      <c r="B39" s="10" t="s">
        <v>43</v>
      </c>
      <c r="C39" s="10">
        <v>25</v>
      </c>
      <c r="D39" s="10">
        <v>90</v>
      </c>
      <c r="E39" s="11" t="str">
        <f t="shared" si="0"/>
        <v>OSTC BUHLMANN GF 25-90</v>
      </c>
      <c r="F39" s="10"/>
      <c r="G39" s="10"/>
      <c r="H39" s="10"/>
      <c r="I39" s="10"/>
      <c r="J39" s="10"/>
      <c r="K39" s="10">
        <v>1</v>
      </c>
      <c r="L39" s="10"/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2</v>
      </c>
      <c r="S39" s="10">
        <v>1</v>
      </c>
      <c r="T39" s="10">
        <v>2</v>
      </c>
      <c r="U39" s="10">
        <v>2</v>
      </c>
      <c r="V39" s="10">
        <v>3</v>
      </c>
      <c r="W39" s="10">
        <v>3</v>
      </c>
      <c r="X39" s="10">
        <v>5</v>
      </c>
      <c r="Y39" s="10">
        <v>6</v>
      </c>
      <c r="Z39" s="10">
        <v>5</v>
      </c>
      <c r="AA39" s="10">
        <v>5</v>
      </c>
      <c r="AB39" s="10">
        <v>9</v>
      </c>
      <c r="AC39" s="10">
        <v>13</v>
      </c>
      <c r="AD39" s="10">
        <v>9</v>
      </c>
      <c r="AE39" s="10">
        <v>35</v>
      </c>
      <c r="AF39" s="19">
        <f t="shared" si="1"/>
        <v>106</v>
      </c>
      <c r="AG39" s="19">
        <f t="shared" si="2"/>
        <v>117</v>
      </c>
      <c r="AH39" s="56">
        <v>0.74</v>
      </c>
      <c r="AI39" s="10">
        <v>4460</v>
      </c>
      <c r="AJ39" s="10">
        <v>1747</v>
      </c>
      <c r="AK39" s="10">
        <v>1107</v>
      </c>
      <c r="AL39" s="10">
        <v>964</v>
      </c>
      <c r="AM39" s="10"/>
    </row>
    <row r="40" spans="1:39" ht="25.5" customHeight="1">
      <c r="A40" s="26" t="s">
        <v>8</v>
      </c>
      <c r="B40" s="3" t="s">
        <v>43</v>
      </c>
      <c r="C40" s="3">
        <v>25</v>
      </c>
      <c r="D40" s="3">
        <v>80</v>
      </c>
      <c r="E40" s="11" t="str">
        <f t="shared" si="0"/>
        <v>OSTC BUHLMANN GF 25-80</v>
      </c>
      <c r="F40" s="10"/>
      <c r="G40" s="10"/>
      <c r="H40" s="10"/>
      <c r="I40" s="10"/>
      <c r="J40" s="10"/>
      <c r="K40" s="10">
        <v>1</v>
      </c>
      <c r="L40" s="10"/>
      <c r="M40" s="10">
        <v>1</v>
      </c>
      <c r="N40" s="10">
        <v>1</v>
      </c>
      <c r="O40" s="10">
        <v>1</v>
      </c>
      <c r="P40" s="10">
        <v>1</v>
      </c>
      <c r="Q40" s="10">
        <v>2</v>
      </c>
      <c r="R40" s="10">
        <v>1</v>
      </c>
      <c r="S40" s="10">
        <v>2</v>
      </c>
      <c r="T40" s="10">
        <v>1</v>
      </c>
      <c r="U40" s="10">
        <v>3</v>
      </c>
      <c r="V40" s="10">
        <v>3</v>
      </c>
      <c r="W40" s="10">
        <v>4</v>
      </c>
      <c r="X40" s="10">
        <v>5</v>
      </c>
      <c r="Y40" s="10">
        <v>7</v>
      </c>
      <c r="Z40" s="10">
        <v>5</v>
      </c>
      <c r="AA40" s="10">
        <v>6</v>
      </c>
      <c r="AB40" s="10">
        <v>9</v>
      </c>
      <c r="AC40" s="10">
        <v>15</v>
      </c>
      <c r="AD40" s="10">
        <v>11</v>
      </c>
      <c r="AE40" s="10">
        <v>39</v>
      </c>
      <c r="AF40" s="19">
        <f t="shared" si="1"/>
        <v>118</v>
      </c>
      <c r="AG40" s="19">
        <f t="shared" si="2"/>
        <v>129</v>
      </c>
      <c r="AH40" s="57">
        <v>0.83</v>
      </c>
      <c r="AI40" s="3">
        <v>4460</v>
      </c>
      <c r="AJ40" s="3">
        <v>1922</v>
      </c>
      <c r="AK40" s="3">
        <v>1202</v>
      </c>
      <c r="AL40" s="3">
        <v>1096</v>
      </c>
      <c r="AM40" s="3"/>
    </row>
    <row r="41" spans="1:39" ht="25.5" customHeight="1">
      <c r="A41" s="26" t="s">
        <v>8</v>
      </c>
      <c r="B41" s="3" t="s">
        <v>43</v>
      </c>
      <c r="C41" s="3">
        <v>25</v>
      </c>
      <c r="D41" s="3">
        <v>75</v>
      </c>
      <c r="E41" s="11" t="str">
        <f t="shared" si="0"/>
        <v>OSTC BUHLMANN GF 25-75</v>
      </c>
      <c r="F41" s="10"/>
      <c r="G41" s="10"/>
      <c r="H41" s="10"/>
      <c r="I41" s="10"/>
      <c r="J41" s="10"/>
      <c r="K41" s="10">
        <v>1</v>
      </c>
      <c r="L41" s="10"/>
      <c r="M41" s="10">
        <v>1</v>
      </c>
      <c r="N41" s="10">
        <v>1</v>
      </c>
      <c r="O41" s="10">
        <v>2</v>
      </c>
      <c r="P41" s="10">
        <v>1</v>
      </c>
      <c r="Q41" s="10">
        <v>1</v>
      </c>
      <c r="R41" s="10">
        <v>2</v>
      </c>
      <c r="S41" s="10">
        <v>1</v>
      </c>
      <c r="T41" s="10">
        <v>2</v>
      </c>
      <c r="U41" s="10">
        <v>3</v>
      </c>
      <c r="V41" s="10">
        <v>3</v>
      </c>
      <c r="W41" s="10">
        <v>5</v>
      </c>
      <c r="X41" s="10">
        <v>5</v>
      </c>
      <c r="Y41" s="10">
        <v>8</v>
      </c>
      <c r="Z41" s="10">
        <v>5</v>
      </c>
      <c r="AA41" s="10">
        <v>7</v>
      </c>
      <c r="AB41" s="10">
        <v>9</v>
      </c>
      <c r="AC41" s="10">
        <v>16</v>
      </c>
      <c r="AD41" s="10">
        <v>12</v>
      </c>
      <c r="AE41" s="10">
        <v>43</v>
      </c>
      <c r="AF41" s="19">
        <f t="shared" si="1"/>
        <v>128</v>
      </c>
      <c r="AG41" s="19">
        <f t="shared" si="2"/>
        <v>139</v>
      </c>
      <c r="AH41" s="57">
        <v>0.89</v>
      </c>
      <c r="AI41" s="3">
        <v>4552</v>
      </c>
      <c r="AJ41" s="3">
        <v>2015</v>
      </c>
      <c r="AK41" s="3">
        <v>1268</v>
      </c>
      <c r="AL41" s="3">
        <v>1204</v>
      </c>
      <c r="AM41" s="3"/>
    </row>
    <row r="42" spans="1:39" s="47" customFormat="1" ht="25.5" customHeight="1">
      <c r="A42" s="46" t="s">
        <v>8</v>
      </c>
      <c r="B42" s="10" t="s">
        <v>43</v>
      </c>
      <c r="C42" s="10">
        <v>30</v>
      </c>
      <c r="D42" s="10">
        <v>90</v>
      </c>
      <c r="E42" s="11" t="str">
        <f t="shared" si="0"/>
        <v>OSTC BUHLMANN GF 30-90</v>
      </c>
      <c r="F42" s="10"/>
      <c r="G42" s="10"/>
      <c r="H42" s="10"/>
      <c r="I42" s="10"/>
      <c r="J42" s="10"/>
      <c r="K42" s="10"/>
      <c r="L42" s="10"/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2</v>
      </c>
      <c r="S42" s="10">
        <v>1</v>
      </c>
      <c r="T42" s="10">
        <v>2</v>
      </c>
      <c r="U42" s="10">
        <v>2</v>
      </c>
      <c r="V42" s="10">
        <v>3</v>
      </c>
      <c r="W42" s="10">
        <v>3</v>
      </c>
      <c r="X42" s="10">
        <v>5</v>
      </c>
      <c r="Y42" s="10">
        <v>6</v>
      </c>
      <c r="Z42" s="10">
        <v>5</v>
      </c>
      <c r="AA42" s="10">
        <v>5</v>
      </c>
      <c r="AB42" s="10">
        <v>9</v>
      </c>
      <c r="AC42" s="10">
        <v>12</v>
      </c>
      <c r="AD42" s="10">
        <v>10</v>
      </c>
      <c r="AE42" s="10">
        <v>35</v>
      </c>
      <c r="AF42" s="19">
        <f t="shared" si="1"/>
        <v>105</v>
      </c>
      <c r="AG42" s="19">
        <f t="shared" si="2"/>
        <v>116</v>
      </c>
      <c r="AH42" s="56">
        <v>0.71</v>
      </c>
      <c r="AI42" s="10">
        <v>4384</v>
      </c>
      <c r="AJ42" s="10">
        <v>1747</v>
      </c>
      <c r="AK42" s="10">
        <v>1079</v>
      </c>
      <c r="AL42" s="10">
        <v>988</v>
      </c>
      <c r="AM42" s="52" t="s">
        <v>12</v>
      </c>
    </row>
    <row r="43" spans="1:39" ht="25.5" customHeight="1">
      <c r="A43" s="26" t="s">
        <v>8</v>
      </c>
      <c r="B43" s="3" t="s">
        <v>43</v>
      </c>
      <c r="C43" s="3">
        <v>30</v>
      </c>
      <c r="D43" s="3">
        <v>80</v>
      </c>
      <c r="E43" s="11" t="str">
        <f t="shared" si="0"/>
        <v>OSTC BUHLMANN GF 30-80</v>
      </c>
      <c r="F43" s="10"/>
      <c r="G43" s="10"/>
      <c r="H43" s="10"/>
      <c r="I43" s="10"/>
      <c r="J43" s="10"/>
      <c r="K43" s="10"/>
      <c r="L43" s="10"/>
      <c r="M43" s="10">
        <v>1</v>
      </c>
      <c r="N43" s="10">
        <v>1</v>
      </c>
      <c r="O43" s="10">
        <v>1</v>
      </c>
      <c r="P43" s="10">
        <v>1</v>
      </c>
      <c r="Q43" s="10">
        <v>2</v>
      </c>
      <c r="R43" s="10">
        <v>1</v>
      </c>
      <c r="S43" s="10">
        <v>2</v>
      </c>
      <c r="T43" s="10">
        <v>1</v>
      </c>
      <c r="U43" s="10">
        <v>3</v>
      </c>
      <c r="V43" s="10">
        <v>3</v>
      </c>
      <c r="W43" s="10">
        <v>4</v>
      </c>
      <c r="X43" s="10">
        <v>5</v>
      </c>
      <c r="Y43" s="10">
        <v>8</v>
      </c>
      <c r="Z43" s="10">
        <v>5</v>
      </c>
      <c r="AA43" s="10">
        <v>6</v>
      </c>
      <c r="AB43" s="10">
        <v>9</v>
      </c>
      <c r="AC43" s="10">
        <v>15</v>
      </c>
      <c r="AD43" s="10">
        <v>11</v>
      </c>
      <c r="AE43" s="10">
        <v>40</v>
      </c>
      <c r="AF43" s="19">
        <f t="shared" si="1"/>
        <v>119</v>
      </c>
      <c r="AG43" s="19">
        <f t="shared" si="2"/>
        <v>130</v>
      </c>
      <c r="AH43" s="57">
        <v>0.82</v>
      </c>
      <c r="AI43" s="3">
        <v>4384</v>
      </c>
      <c r="AJ43" s="3">
        <v>1969</v>
      </c>
      <c r="AK43" s="3">
        <v>1202</v>
      </c>
      <c r="AL43" s="3">
        <v>1117</v>
      </c>
      <c r="AM43" s="3"/>
    </row>
    <row r="44" spans="1:39" ht="25.5" customHeight="1">
      <c r="A44" s="26" t="s">
        <v>8</v>
      </c>
      <c r="B44" s="3" t="s">
        <v>43</v>
      </c>
      <c r="C44" s="3">
        <v>30</v>
      </c>
      <c r="D44" s="3">
        <v>75</v>
      </c>
      <c r="E44" s="11" t="str">
        <f t="shared" si="0"/>
        <v>OSTC BUHLMANN GF 30-75</v>
      </c>
      <c r="F44" s="10"/>
      <c r="G44" s="10"/>
      <c r="H44" s="10"/>
      <c r="I44" s="10"/>
      <c r="J44" s="10"/>
      <c r="K44" s="10"/>
      <c r="L44" s="10"/>
      <c r="M44" s="10">
        <v>1</v>
      </c>
      <c r="N44" s="10">
        <v>1</v>
      </c>
      <c r="O44" s="10">
        <v>1</v>
      </c>
      <c r="P44" s="10">
        <v>1</v>
      </c>
      <c r="Q44" s="10">
        <v>2</v>
      </c>
      <c r="R44" s="10">
        <v>1</v>
      </c>
      <c r="S44" s="10">
        <v>2</v>
      </c>
      <c r="T44" s="10">
        <v>2</v>
      </c>
      <c r="U44" s="10">
        <v>3</v>
      </c>
      <c r="V44" s="10">
        <v>3</v>
      </c>
      <c r="W44" s="10">
        <v>4</v>
      </c>
      <c r="X44" s="10">
        <v>5</v>
      </c>
      <c r="Y44" s="10">
        <v>8</v>
      </c>
      <c r="Z44" s="10">
        <v>5</v>
      </c>
      <c r="AA44" s="10">
        <v>7</v>
      </c>
      <c r="AB44" s="10">
        <v>9</v>
      </c>
      <c r="AC44" s="10">
        <v>15</v>
      </c>
      <c r="AD44" s="10">
        <v>12</v>
      </c>
      <c r="AE44" s="10">
        <v>43</v>
      </c>
      <c r="AF44" s="19">
        <f t="shared" si="1"/>
        <v>125</v>
      </c>
      <c r="AG44" s="19">
        <f t="shared" si="2"/>
        <v>136</v>
      </c>
      <c r="AH44" s="57">
        <v>0.88</v>
      </c>
      <c r="AI44" s="3">
        <v>4384</v>
      </c>
      <c r="AJ44" s="3">
        <v>2038</v>
      </c>
      <c r="AK44" s="3">
        <v>1239</v>
      </c>
      <c r="AL44" s="3">
        <v>1204</v>
      </c>
      <c r="AM44" s="3"/>
    </row>
    <row r="45" spans="1:39" ht="25.5" customHeight="1">
      <c r="A45" s="25" t="s">
        <v>11</v>
      </c>
      <c r="B45" s="3" t="s">
        <v>0</v>
      </c>
      <c r="C45" s="10"/>
      <c r="D45" s="10">
        <v>0</v>
      </c>
      <c r="E45" s="11" t="str">
        <f t="shared" si="0"/>
        <v>SUUNTO RGBM -0</v>
      </c>
      <c r="F45" s="10"/>
      <c r="G45" s="10"/>
      <c r="H45" s="10"/>
      <c r="I45" s="10">
        <v>2</v>
      </c>
      <c r="J45" s="10"/>
      <c r="K45" s="10"/>
      <c r="L45" s="10"/>
      <c r="M45" s="10"/>
      <c r="N45" s="10">
        <v>3</v>
      </c>
      <c r="O45" s="10"/>
      <c r="P45" s="10"/>
      <c r="Q45" s="10"/>
      <c r="R45" s="10">
        <v>3</v>
      </c>
      <c r="S45" s="10"/>
      <c r="T45" s="10">
        <v>4</v>
      </c>
      <c r="U45" s="10"/>
      <c r="V45" s="10">
        <v>2</v>
      </c>
      <c r="W45" s="10">
        <v>5</v>
      </c>
      <c r="X45" s="10">
        <v>2</v>
      </c>
      <c r="Y45" s="10">
        <v>5</v>
      </c>
      <c r="Z45" s="10">
        <v>3</v>
      </c>
      <c r="AA45" s="10">
        <v>7</v>
      </c>
      <c r="AB45" s="10">
        <v>11</v>
      </c>
      <c r="AC45" s="10">
        <v>18</v>
      </c>
      <c r="AD45" s="10">
        <v>14</v>
      </c>
      <c r="AE45" s="10">
        <v>27</v>
      </c>
      <c r="AF45" s="19">
        <f t="shared" si="1"/>
        <v>106</v>
      </c>
      <c r="AG45" s="19">
        <f t="shared" si="2"/>
        <v>117</v>
      </c>
      <c r="AH45" s="57">
        <v>0.73</v>
      </c>
      <c r="AI45" s="3">
        <v>4693</v>
      </c>
      <c r="AJ45" s="3">
        <v>1600</v>
      </c>
      <c r="AK45" s="3">
        <v>1482</v>
      </c>
      <c r="AL45" s="3">
        <v>818</v>
      </c>
      <c r="AM45" s="52" t="s">
        <v>12</v>
      </c>
    </row>
    <row r="46" spans="1:39" ht="25.5" customHeight="1">
      <c r="A46" s="25" t="s">
        <v>11</v>
      </c>
      <c r="B46" s="3" t="s">
        <v>0</v>
      </c>
      <c r="C46" s="10"/>
      <c r="D46" s="49" t="s">
        <v>90</v>
      </c>
      <c r="E46" s="11" t="str">
        <f t="shared" si="0"/>
        <v>SUUNTO RGBM -+1</v>
      </c>
      <c r="F46" s="10"/>
      <c r="G46" s="10"/>
      <c r="H46" s="10">
        <v>2</v>
      </c>
      <c r="I46" s="10"/>
      <c r="J46" s="10"/>
      <c r="K46" s="10"/>
      <c r="L46" s="10"/>
      <c r="M46" s="10"/>
      <c r="N46" s="10">
        <v>3</v>
      </c>
      <c r="O46" s="10"/>
      <c r="P46" s="10"/>
      <c r="Q46" s="10">
        <v>3</v>
      </c>
      <c r="R46" s="10"/>
      <c r="S46" s="10">
        <v>4</v>
      </c>
      <c r="T46" s="10"/>
      <c r="U46" s="10"/>
      <c r="V46" s="10"/>
      <c r="W46" s="10">
        <v>6</v>
      </c>
      <c r="X46" s="10">
        <v>5</v>
      </c>
      <c r="Y46" s="10">
        <v>4</v>
      </c>
      <c r="Z46" s="10">
        <v>4</v>
      </c>
      <c r="AA46" s="10">
        <v>8</v>
      </c>
      <c r="AB46" s="10">
        <v>12</v>
      </c>
      <c r="AC46" s="10">
        <v>19</v>
      </c>
      <c r="AD46" s="10">
        <v>21</v>
      </c>
      <c r="AE46" s="10">
        <v>40</v>
      </c>
      <c r="AF46" s="19">
        <f t="shared" si="1"/>
        <v>131</v>
      </c>
      <c r="AG46" s="19">
        <f t="shared" si="2"/>
        <v>142</v>
      </c>
      <c r="AH46" s="57">
        <v>0.8</v>
      </c>
      <c r="AI46" s="3">
        <v>4699</v>
      </c>
      <c r="AJ46" s="3">
        <v>1798</v>
      </c>
      <c r="AK46" s="3">
        <v>1582</v>
      </c>
      <c r="AL46" s="3">
        <v>833</v>
      </c>
      <c r="AM46" s="3"/>
    </row>
    <row r="63" spans="35:38" ht="12.75">
      <c r="AI63" s="45"/>
      <c r="AJ63" s="45"/>
      <c r="AK63" s="45"/>
      <c r="AL63" s="45"/>
    </row>
  </sheetData>
  <sheetProtection/>
  <autoFilter ref="A12:AM46"/>
  <mergeCells count="9">
    <mergeCell ref="A3:A6"/>
    <mergeCell ref="D9:E9"/>
    <mergeCell ref="F11:AE11"/>
    <mergeCell ref="AI11:AL11"/>
    <mergeCell ref="F2:H2"/>
    <mergeCell ref="F3:H3"/>
    <mergeCell ref="F4:H4"/>
    <mergeCell ref="F5:H5"/>
    <mergeCell ref="F6:H6"/>
  </mergeCell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2010-12-19T22:11:39Z</dcterms:created>
  <dcterms:modified xsi:type="dcterms:W3CDTF">2011-11-15T19:06:03Z</dcterms:modified>
  <cp:category/>
  <cp:version/>
  <cp:contentType/>
  <cp:contentStatus/>
</cp:coreProperties>
</file>